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823" activeTab="4"/>
  </bookViews>
  <sheets>
    <sheet name="Orçamento ASFALTO" sheetId="1" r:id="rId1"/>
    <sheet name="Orçamento CALÇADAS" sheetId="2" r:id="rId2"/>
    <sheet name="Cronograma Asfálto" sheetId="3" r:id="rId3"/>
    <sheet name="Cronograma Calçadas" sheetId="4" r:id="rId4"/>
    <sheet name="% proporcional" sheetId="5" r:id="rId5"/>
  </sheets>
  <externalReferences>
    <externalReference r:id="rId8"/>
    <externalReference r:id="rId9"/>
  </externalReferences>
  <definedNames>
    <definedName name="_xlnm.Print_Area" localSheetId="0">'Orçamento ASFALTO'!$A$1:$M$32</definedName>
    <definedName name="_xlnm.Print_Area" localSheetId="1">'Orçamento CALÇADAS'!$A$1:$M$24</definedName>
    <definedName name="iv">#REF!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<sst xmlns="http://schemas.openxmlformats.org/spreadsheetml/2006/main" count="190" uniqueCount="96">
  <si>
    <t>ITEM</t>
  </si>
  <si>
    <t>QUANT.</t>
  </si>
  <si>
    <t>CÓDIGO DOS SERVIÇOS</t>
  </si>
  <si>
    <t>UN.</t>
  </si>
  <si>
    <t>TOTAL</t>
  </si>
  <si>
    <t>1.1</t>
  </si>
  <si>
    <t>m2</t>
  </si>
  <si>
    <t>SINAPI</t>
  </si>
  <si>
    <t>m²</t>
  </si>
  <si>
    <t>TOTAL GERAL DO ORÇAMENTO</t>
  </si>
  <si>
    <t>1.2</t>
  </si>
  <si>
    <t>1.2.1</t>
  </si>
  <si>
    <t>1.2.2</t>
  </si>
  <si>
    <t>1.2.3</t>
  </si>
  <si>
    <t>1.1.1</t>
  </si>
  <si>
    <t>1.1.2</t>
  </si>
  <si>
    <t>1.1.3</t>
  </si>
  <si>
    <t>1.1.4</t>
  </si>
  <si>
    <t>m3</t>
  </si>
  <si>
    <t>TxKm</t>
  </si>
  <si>
    <t xml:space="preserve">Revestimento em CBUQ </t>
  </si>
  <si>
    <t>1.1.5</t>
  </si>
  <si>
    <t>1.1.6</t>
  </si>
  <si>
    <t>VALOR TOTAL COM BDI</t>
  </si>
  <si>
    <t xml:space="preserve">COMPOSIÇÃO </t>
  </si>
  <si>
    <t>COMPOSIÇÃO</t>
  </si>
  <si>
    <t>m</t>
  </si>
  <si>
    <t>un</t>
  </si>
  <si>
    <t>Sinalização</t>
  </si>
  <si>
    <t>Subtotal</t>
  </si>
  <si>
    <t xml:space="preserve">ASFALTO SOBRE CALÇAMENTO </t>
  </si>
  <si>
    <t>CUSTO UNITÁRIO</t>
  </si>
  <si>
    <t>PREÇO UNITÁRIO COM BDI</t>
  </si>
  <si>
    <t>m³</t>
  </si>
  <si>
    <t xml:space="preserve">LASTRO COM MATERIAL GRANULAR (PEDRA BRITADA N.2), APLICADO EM PISOS OU LAJES SOBRE SOLO, ESPESSURA DE *10 CM*. AF_08/2017 
</t>
  </si>
  <si>
    <t>PISO TATIL DE CONCRETO ASSENTADO SOB ARGAMASSA</t>
  </si>
  <si>
    <t>PASSEIO PÚBLICO</t>
  </si>
  <si>
    <t>EXECUÇÃO DE PASSEIO PÚBLICO</t>
  </si>
  <si>
    <t>PLACA DE OBRA (PARA CONSTRUCAO CIVIL) EM CHAPA GALVANIZADA *N. 22*, ADESIVADA, DE *2,4 X 1,2* M (SEM POSTES PARA FIXACAO)</t>
  </si>
  <si>
    <t>LIMPEZA DE SUPERFÍCIE COM JATO DE ALTA PRESSÃO. AF_04/2019</t>
  </si>
  <si>
    <t>EXECUÇÃO DE PAVIMENTO COM APLICAÇÃO ASFÁLTICA, CAMADA DE ROLAMENTO - EXCLUSIVE CARGA E DESCARGA</t>
  </si>
  <si>
    <t>TRANSPORTE COM CAMINHÃO BASCULANTE DE 10 M³, EM VIA URBANA PAVIMENTADA, DMT ATÉ 30 KM (UNIDADE: TXKM). AF_07/2020</t>
  </si>
  <si>
    <t>PINTURA DE EIXO VIÁRIO SOBRE ASFALTO COM TINTA RETRORREFLETIVA A BASE DE RESINA ACRÍLICA COM MICROESFERAS DE VIDRO, APLICAÇÃO MECÂNICA COM DEMARCADORA AUTOPROPELIDA. AF_05/2021</t>
  </si>
  <si>
    <t>PINTURA DE FAIXA DE PEDESTRE OU ZEBRADA TINTA RETRORREFLETIVA A BASE DE RESINA ACRÍLICA COM MICROESFERAS DE VIDRO, E = 30 CM, APLICAÇÃO MANUAL. AF_05/2021</t>
  </si>
  <si>
    <t>TACHA REFLETIVA EM PLÁSTICO INJETADO - BIDIRECIONAL TIPO i - COM PINO - FORNECIMENTO E COLOCAÇÃO</t>
  </si>
  <si>
    <t>EXECUÇÃO DE PINTURA DE LIGAÇÃO COM EMULSÃO ASFÁLTICA RR-2C</t>
  </si>
  <si>
    <t>COTAÇÃO</t>
  </si>
  <si>
    <t>PLANILHA ORÇAMENTÁRIA</t>
  </si>
  <si>
    <t>EXECUÇÃO DE PASSEIO (CALÇADA) OU PISO DE CONCRETO COM CONCRETO MOLDADO IN LOCO, FEITO EM OBRA, ACABAMENTO CONVENCIONAL, NÃO ARMADO. AF_08/2022</t>
  </si>
  <si>
    <t xml:space="preserve">TRANSPORTE COM CAMINHÃO BASCULANTE DE 10 M³, EM VIA URBANA PAVIMENTADA, ADICIONAL PARA DMT EXCEDENTE A 30 KM (UNIDADE: TXKM). </t>
  </si>
  <si>
    <t>FONTE DOS SERVIÇOS</t>
  </si>
  <si>
    <t>DESCRIÇÃO DOS SERVIÇOS</t>
  </si>
  <si>
    <t>4.061,03</t>
  </si>
  <si>
    <t>4061,03</t>
  </si>
  <si>
    <t>162,44</t>
  </si>
  <si>
    <t>11695,50</t>
  </si>
  <si>
    <t>27,16</t>
  </si>
  <si>
    <t>16,30</t>
  </si>
  <si>
    <t>276,20</t>
  </si>
  <si>
    <t>Condor, 06 de novembro de 2023</t>
  </si>
  <si>
    <t>______________________________                                       Valmir Land                                                                                   Prefeito Municipal</t>
  </si>
  <si>
    <t>_________________________                                         Eng° Civil Olavio Kleinert                                        CREA/RS 012.476</t>
  </si>
  <si>
    <t>PREFEITURA MUNICIPAL DE CONDOR</t>
  </si>
  <si>
    <t>SECRETARIA MUNICIPAL DE OBRAS E SERVIÇOS URBANOS</t>
  </si>
  <si>
    <r>
      <rPr>
        <b/>
        <sz val="11"/>
        <color indexed="8"/>
        <rFont val="Calibri"/>
        <family val="2"/>
      </rPr>
      <t>LOCAL/ENDERECO:</t>
    </r>
    <r>
      <rPr>
        <sz val="11"/>
        <color theme="1"/>
        <rFont val="Calibri"/>
        <family val="2"/>
      </rPr>
      <t xml:space="preserve"> </t>
    </r>
  </si>
  <si>
    <t xml:space="preserve">DIVERSAS RUAS DA CIDADE </t>
  </si>
  <si>
    <r>
      <rPr>
        <b/>
        <sz val="11"/>
        <color indexed="8"/>
        <rFont val="Calibri"/>
        <family val="2"/>
      </rPr>
      <t>PROPONENTE</t>
    </r>
    <r>
      <rPr>
        <sz val="11"/>
        <color theme="1"/>
        <rFont val="Calibri"/>
        <family val="2"/>
      </rPr>
      <t>: PREFEITURA MUNICIPAL DE CONDOR</t>
    </r>
  </si>
  <si>
    <t>SECRETARIA MUNICIPAL DE OBRAS, TRANSPORTES E SERVIÇOS URBANOS</t>
  </si>
  <si>
    <t>CRONOGRAMA FÍSICO - FINANCEIRO</t>
  </si>
  <si>
    <t>PROPONENTE: MUNICÍPIO DE CONDOR</t>
  </si>
  <si>
    <t xml:space="preserve">VALOR DOS  </t>
  </si>
  <si>
    <t>PESO</t>
  </si>
  <si>
    <t>EXEC.</t>
  </si>
  <si>
    <t>1ª Mês</t>
  </si>
  <si>
    <t>2ª Mês</t>
  </si>
  <si>
    <t>3ª Mês</t>
  </si>
  <si>
    <t>SERVIÇOS (R$)</t>
  </si>
  <si>
    <t>%</t>
  </si>
  <si>
    <t>SIMPL.%</t>
  </si>
  <si>
    <t>SIMPL. R$</t>
  </si>
  <si>
    <t>ACUM. %</t>
  </si>
  <si>
    <t>Pavimentação Asfáltica</t>
  </si>
  <si>
    <t>CAPEAMENTO DE VIA</t>
  </si>
  <si>
    <t>SINALIZAÇÃO</t>
  </si>
  <si>
    <t xml:space="preserve">    _______________________     
Valmir Land
Prefeito Municipal</t>
  </si>
  <si>
    <t xml:space="preserve">_________________________     
Eng° Civil Olavio Kleinert
CREA/RS 012.476
</t>
  </si>
  <si>
    <t>Execução de Passeio Público</t>
  </si>
  <si>
    <t>Repasse</t>
  </si>
  <si>
    <t>Contrapartida</t>
  </si>
  <si>
    <t>Total</t>
  </si>
  <si>
    <t>Pavimentação</t>
  </si>
  <si>
    <t>Rep.</t>
  </si>
  <si>
    <t>Cont.</t>
  </si>
  <si>
    <t>Prova total</t>
  </si>
  <si>
    <t>Calçada</t>
  </si>
  <si>
    <t>12.670,13</t>
  </si>
</sst>
</file>

<file path=xl/styles.xml><?xml version="1.0" encoding="utf-8"?>
<styleSheet xmlns="http://schemas.openxmlformats.org/spreadsheetml/2006/main">
  <numFmts count="5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0.0"/>
    <numFmt numFmtId="187" formatCode="0.000"/>
    <numFmt numFmtId="188" formatCode="_-* #,##0.0_-;\-* #,##0.0_-;_-* &quot;-&quot;??_-;_-@_-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#,##0.0"/>
    <numFmt numFmtId="198" formatCode="0.0%"/>
    <numFmt numFmtId="199" formatCode="#,##0.00;[Red]#,##0.00"/>
    <numFmt numFmtId="200" formatCode="&quot;R$ &quot;#,##0.00"/>
    <numFmt numFmtId="201" formatCode="#,##0.00_ ;\-#,##0.00\ "/>
    <numFmt numFmtId="202" formatCode="&quot;R$&quot;\ #,##0.00"/>
    <numFmt numFmtId="203" formatCode="&quot;R$&quot;#,##0.00_);[Red]\(&quot;R$&quot;#,##0.00\)"/>
    <numFmt numFmtId="204" formatCode="General\ m\²"/>
    <numFmt numFmtId="205" formatCode="dd\ &quot;de&quot;\ mmmm\ &quot;de&quot;\ yyyy"/>
    <numFmt numFmtId="206" formatCode="&quot;R$&quot;#,##0.00"/>
    <numFmt numFmtId="207" formatCode="&quot;Ativado&quot;;&quot;Ativado&quot;;&quot;Desativado&quot;"/>
    <numFmt numFmtId="208" formatCode="[$-416]dddd\,\ d&quot; de &quot;mmmm&quot; de &quot;yyyy"/>
    <numFmt numFmtId="209" formatCode="0.00000"/>
    <numFmt numFmtId="210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hair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6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1" fontId="1" fillId="0" borderId="0" xfId="71" applyFont="1" applyFill="1" applyBorder="1" applyAlignment="1">
      <alignment/>
    </xf>
    <xf numFmtId="171" fontId="1" fillId="0" borderId="0" xfId="71" applyFont="1" applyFill="1" applyBorder="1" applyAlignment="1">
      <alignment/>
    </xf>
    <xf numFmtId="202" fontId="1" fillId="0" borderId="11" xfId="71" applyNumberFormat="1" applyFont="1" applyFill="1" applyBorder="1" applyAlignment="1">
      <alignment horizontal="right"/>
    </xf>
    <xf numFmtId="202" fontId="1" fillId="0" borderId="11" xfId="71" applyNumberFormat="1" applyFont="1" applyFill="1" applyBorder="1" applyAlignment="1">
      <alignment/>
    </xf>
    <xf numFmtId="202" fontId="1" fillId="0" borderId="12" xfId="71" applyNumberFormat="1" applyFont="1" applyFill="1" applyBorder="1" applyAlignment="1">
      <alignment/>
    </xf>
    <xf numFmtId="171" fontId="1" fillId="0" borderId="13" xfId="71" applyFont="1" applyFill="1" applyBorder="1" applyAlignment="1">
      <alignment horizontal="center" vertical="center"/>
    </xf>
    <xf numFmtId="171" fontId="1" fillId="0" borderId="13" xfId="71" applyFont="1" applyFill="1" applyBorder="1" applyAlignment="1">
      <alignment/>
    </xf>
    <xf numFmtId="4" fontId="1" fillId="0" borderId="13" xfId="71" applyNumberFormat="1" applyFont="1" applyFill="1" applyBorder="1" applyAlignment="1">
      <alignment/>
    </xf>
    <xf numFmtId="171" fontId="1" fillId="0" borderId="14" xfId="71" applyFont="1" applyFill="1" applyBorder="1" applyAlignment="1">
      <alignment/>
    </xf>
    <xf numFmtId="0" fontId="0" fillId="0" borderId="0" xfId="0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0" fontId="0" fillId="0" borderId="13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171" fontId="6" fillId="0" borderId="11" xfId="71" applyFont="1" applyFill="1" applyBorder="1" applyAlignment="1">
      <alignment vertical="center"/>
    </xf>
    <xf numFmtId="202" fontId="6" fillId="0" borderId="11" xfId="7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171" fontId="1" fillId="33" borderId="11" xfId="71" applyFont="1" applyFill="1" applyBorder="1" applyAlignment="1">
      <alignment/>
    </xf>
    <xf numFmtId="4" fontId="1" fillId="33" borderId="11" xfId="71" applyNumberFormat="1" applyFont="1" applyFill="1" applyBorder="1" applyAlignment="1">
      <alignment/>
    </xf>
    <xf numFmtId="171" fontId="1" fillId="33" borderId="12" xfId="71" applyFont="1" applyFill="1" applyBorder="1" applyAlignment="1">
      <alignment/>
    </xf>
    <xf numFmtId="202" fontId="2" fillId="0" borderId="16" xfId="71" applyNumberFormat="1" applyFont="1" applyFill="1" applyBorder="1" applyAlignment="1">
      <alignment/>
    </xf>
    <xf numFmtId="202" fontId="2" fillId="0" borderId="17" xfId="0" applyNumberFormat="1" applyFont="1" applyFill="1" applyBorder="1" applyAlignment="1">
      <alignment vertical="center"/>
    </xf>
    <xf numFmtId="202" fontId="2" fillId="0" borderId="16" xfId="0" applyNumberFormat="1" applyFont="1" applyFill="1" applyBorder="1" applyAlignment="1">
      <alignment vertical="center"/>
    </xf>
    <xf numFmtId="202" fontId="53" fillId="0" borderId="16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 horizontal="center" vertical="center" wrapText="1"/>
    </xf>
    <xf numFmtId="171" fontId="1" fillId="0" borderId="0" xfId="7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/>
    </xf>
    <xf numFmtId="202" fontId="2" fillId="34" borderId="11" xfId="71" applyNumberFormat="1" applyFont="1" applyFill="1" applyBorder="1" applyAlignment="1">
      <alignment/>
    </xf>
    <xf numFmtId="202" fontId="2" fillId="34" borderId="12" xfId="71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right"/>
    </xf>
    <xf numFmtId="49" fontId="1" fillId="0" borderId="11" xfId="71" applyNumberFormat="1" applyFont="1" applyFill="1" applyBorder="1" applyAlignment="1">
      <alignment horizontal="right"/>
    </xf>
    <xf numFmtId="202" fontId="1" fillId="0" borderId="11" xfId="58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2" fontId="9" fillId="0" borderId="0" xfId="56" applyNumberFormat="1" applyFont="1" applyBorder="1" applyProtection="1">
      <alignment/>
      <protection/>
    </xf>
    <xf numFmtId="2" fontId="7" fillId="0" borderId="0" xfId="56" applyNumberFormat="1" applyFont="1" applyBorder="1" applyProtection="1">
      <alignment/>
      <protection/>
    </xf>
    <xf numFmtId="2" fontId="7" fillId="0" borderId="0" xfId="56" applyNumberFormat="1" applyFont="1" applyBorder="1" applyAlignment="1" applyProtection="1">
      <alignment horizontal="center"/>
      <protection/>
    </xf>
    <xf numFmtId="2" fontId="7" fillId="0" borderId="0" xfId="56" applyNumberFormat="1" applyFont="1" applyBorder="1" applyAlignment="1" applyProtection="1">
      <alignment/>
      <protection/>
    </xf>
    <xf numFmtId="0" fontId="54" fillId="0" borderId="0" xfId="0" applyFont="1" applyAlignment="1">
      <alignment/>
    </xf>
    <xf numFmtId="2" fontId="10" fillId="33" borderId="18" xfId="56" applyNumberFormat="1" applyFont="1" applyFill="1" applyBorder="1" applyAlignment="1">
      <alignment horizontal="center"/>
      <protection/>
    </xf>
    <xf numFmtId="2" fontId="10" fillId="33" borderId="19" xfId="56" applyNumberFormat="1" applyFont="1" applyFill="1" applyBorder="1" applyAlignment="1">
      <alignment horizontal="center"/>
      <protection/>
    </xf>
    <xf numFmtId="2" fontId="10" fillId="33" borderId="20" xfId="56" applyNumberFormat="1" applyFont="1" applyFill="1" applyBorder="1" applyAlignment="1">
      <alignment horizontal="center"/>
      <protection/>
    </xf>
    <xf numFmtId="2" fontId="10" fillId="33" borderId="21" xfId="56" applyNumberFormat="1" applyFont="1" applyFill="1" applyBorder="1" applyAlignment="1">
      <alignment horizontal="center"/>
      <protection/>
    </xf>
    <xf numFmtId="2" fontId="10" fillId="33" borderId="22" xfId="56" applyNumberFormat="1" applyFont="1" applyFill="1" applyBorder="1" applyAlignment="1">
      <alignment horizontal="center"/>
      <protection/>
    </xf>
    <xf numFmtId="2" fontId="10" fillId="33" borderId="23" xfId="56" applyNumberFormat="1" applyFont="1" applyFill="1" applyBorder="1" applyAlignment="1">
      <alignment horizontal="center"/>
      <protection/>
    </xf>
    <xf numFmtId="2" fontId="11" fillId="33" borderId="24" xfId="56" applyNumberFormat="1" applyFont="1" applyFill="1" applyBorder="1" applyAlignment="1">
      <alignment horizontal="right"/>
      <protection/>
    </xf>
    <xf numFmtId="2" fontId="11" fillId="33" borderId="25" xfId="56" applyNumberFormat="1" applyFont="1" applyFill="1" applyBorder="1" applyAlignment="1">
      <alignment horizontal="right"/>
      <protection/>
    </xf>
    <xf numFmtId="2" fontId="11" fillId="33" borderId="26" xfId="56" applyNumberFormat="1" applyFont="1" applyFill="1" applyBorder="1" applyAlignment="1">
      <alignment horizontal="right"/>
      <protection/>
    </xf>
    <xf numFmtId="0" fontId="12" fillId="0" borderId="10" xfId="0" applyFont="1" applyBorder="1" applyAlignment="1">
      <alignment horizontal="left"/>
    </xf>
    <xf numFmtId="0" fontId="12" fillId="0" borderId="13" xfId="0" applyFont="1" applyBorder="1" applyAlignment="1">
      <alignment/>
    </xf>
    <xf numFmtId="2" fontId="10" fillId="0" borderId="13" xfId="56" applyNumberFormat="1" applyFont="1" applyBorder="1" applyAlignment="1">
      <alignment horizontal="right"/>
      <protection/>
    </xf>
    <xf numFmtId="2" fontId="10" fillId="0" borderId="27" xfId="56" applyNumberFormat="1" applyFont="1" applyBorder="1" applyAlignment="1">
      <alignment horizontal="right"/>
      <protection/>
    </xf>
    <xf numFmtId="2" fontId="11" fillId="0" borderId="10" xfId="56" applyNumberFormat="1" applyFont="1" applyBorder="1" applyAlignment="1">
      <alignment horizontal="right"/>
      <protection/>
    </xf>
    <xf numFmtId="2" fontId="11" fillId="0" borderId="13" xfId="56" applyNumberFormat="1" applyFont="1" applyBorder="1" applyAlignment="1">
      <alignment horizontal="right"/>
      <protection/>
    </xf>
    <xf numFmtId="2" fontId="11" fillId="0" borderId="14" xfId="56" applyNumberFormat="1" applyFont="1" applyBorder="1" applyAlignment="1">
      <alignment horizontal="right"/>
      <protection/>
    </xf>
    <xf numFmtId="0" fontId="13" fillId="0" borderId="15" xfId="0" applyFont="1" applyBorder="1" applyAlignment="1">
      <alignment horizontal="left"/>
    </xf>
    <xf numFmtId="0" fontId="13" fillId="0" borderId="11" xfId="0" applyFont="1" applyBorder="1" applyAlignment="1">
      <alignment/>
    </xf>
    <xf numFmtId="200" fontId="13" fillId="0" borderId="11" xfId="51" applyNumberFormat="1" applyFont="1" applyBorder="1" applyAlignment="1">
      <alignment horizontal="right"/>
    </xf>
    <xf numFmtId="2" fontId="11" fillId="0" borderId="11" xfId="56" applyNumberFormat="1" applyFont="1" applyBorder="1" applyAlignment="1">
      <alignment horizontal="right"/>
      <protection/>
    </xf>
    <xf numFmtId="2" fontId="11" fillId="35" borderId="28" xfId="56" applyNumberFormat="1" applyFont="1" applyFill="1" applyBorder="1" applyAlignment="1" applyProtection="1">
      <alignment horizontal="right"/>
      <protection locked="0"/>
    </xf>
    <xf numFmtId="2" fontId="11" fillId="0" borderId="15" xfId="56" applyNumberFormat="1" applyFont="1" applyBorder="1" applyAlignment="1" applyProtection="1">
      <alignment horizontal="right"/>
      <protection locked="0"/>
    </xf>
    <xf numFmtId="4" fontId="11" fillId="0" borderId="11" xfId="56" applyNumberFormat="1" applyFont="1" applyBorder="1" applyAlignment="1" applyProtection="1">
      <alignment horizontal="right"/>
      <protection locked="0"/>
    </xf>
    <xf numFmtId="2" fontId="11" fillId="35" borderId="12" xfId="56" applyNumberFormat="1" applyFont="1" applyFill="1" applyBorder="1" applyAlignment="1">
      <alignment horizontal="right"/>
      <protection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/>
    </xf>
    <xf numFmtId="200" fontId="13" fillId="0" borderId="30" xfId="51" applyNumberFormat="1" applyFont="1" applyBorder="1" applyAlignment="1">
      <alignment horizontal="right"/>
    </xf>
    <xf numFmtId="2" fontId="11" fillId="0" borderId="30" xfId="56" applyNumberFormat="1" applyFont="1" applyBorder="1" applyAlignment="1">
      <alignment horizontal="right"/>
      <protection/>
    </xf>
    <xf numFmtId="2" fontId="11" fillId="35" borderId="31" xfId="56" applyNumberFormat="1" applyFont="1" applyFill="1" applyBorder="1" applyAlignment="1" applyProtection="1">
      <alignment horizontal="right"/>
      <protection locked="0"/>
    </xf>
    <xf numFmtId="2" fontId="11" fillId="0" borderId="29" xfId="56" applyNumberFormat="1" applyFont="1" applyBorder="1" applyAlignment="1" applyProtection="1">
      <alignment horizontal="right"/>
      <protection locked="0"/>
    </xf>
    <xf numFmtId="4" fontId="11" fillId="0" borderId="30" xfId="56" applyNumberFormat="1" applyFont="1" applyBorder="1" applyAlignment="1" applyProtection="1">
      <alignment horizontal="right"/>
      <protection locked="0"/>
    </xf>
    <xf numFmtId="2" fontId="11" fillId="35" borderId="32" xfId="56" applyNumberFormat="1" applyFont="1" applyFill="1" applyBorder="1" applyAlignment="1">
      <alignment horizontal="right"/>
      <protection/>
    </xf>
    <xf numFmtId="2" fontId="11" fillId="0" borderId="30" xfId="56" applyNumberFormat="1" applyFont="1" applyBorder="1" applyAlignment="1" applyProtection="1">
      <alignment horizontal="right"/>
      <protection locked="0"/>
    </xf>
    <xf numFmtId="2" fontId="10" fillId="0" borderId="33" xfId="56" applyNumberFormat="1" applyFont="1" applyBorder="1">
      <alignment/>
      <protection/>
    </xf>
    <xf numFmtId="2" fontId="11" fillId="0" borderId="34" xfId="56" applyNumberFormat="1" applyFont="1" applyBorder="1">
      <alignment/>
      <protection/>
    </xf>
    <xf numFmtId="203" fontId="14" fillId="36" borderId="34" xfId="56" applyNumberFormat="1" applyFont="1" applyFill="1" applyBorder="1" applyAlignment="1">
      <alignment horizontal="right"/>
      <protection/>
    </xf>
    <xf numFmtId="2" fontId="10" fillId="0" borderId="34" xfId="56" applyNumberFormat="1" applyFont="1" applyBorder="1" applyAlignment="1">
      <alignment horizontal="right"/>
      <protection/>
    </xf>
    <xf numFmtId="2" fontId="10" fillId="35" borderId="35" xfId="56" applyNumberFormat="1" applyFont="1" applyFill="1" applyBorder="1" applyAlignment="1">
      <alignment horizontal="right"/>
      <protection/>
    </xf>
    <xf numFmtId="2" fontId="11" fillId="36" borderId="33" xfId="56" applyNumberFormat="1" applyFont="1" applyFill="1" applyBorder="1" applyAlignment="1">
      <alignment horizontal="right"/>
      <protection/>
    </xf>
    <xf numFmtId="4" fontId="11" fillId="36" borderId="34" xfId="56" applyNumberFormat="1" applyFont="1" applyFill="1" applyBorder="1" applyAlignment="1">
      <alignment horizontal="right"/>
      <protection/>
    </xf>
    <xf numFmtId="2" fontId="10" fillId="35" borderId="36" xfId="56" applyNumberFormat="1" applyFont="1" applyFill="1" applyBorder="1" applyAlignment="1">
      <alignment horizontal="right"/>
      <protection/>
    </xf>
    <xf numFmtId="2" fontId="14" fillId="0" borderId="0" xfId="56" applyNumberFormat="1" applyFont="1" applyBorder="1">
      <alignment/>
      <protection/>
    </xf>
    <xf numFmtId="2" fontId="7" fillId="0" borderId="0" xfId="56" applyNumberFormat="1" applyFont="1" applyBorder="1">
      <alignment/>
      <protection/>
    </xf>
    <xf numFmtId="203" fontId="14" fillId="0" borderId="0" xfId="56" applyNumberFormat="1" applyFont="1" applyFill="1" applyBorder="1" applyAlignment="1">
      <alignment horizontal="right"/>
      <protection/>
    </xf>
    <xf numFmtId="2" fontId="14" fillId="0" borderId="0" xfId="56" applyNumberFormat="1" applyFont="1" applyFill="1" applyBorder="1" applyAlignment="1">
      <alignment horizontal="right"/>
      <protection/>
    </xf>
    <xf numFmtId="2" fontId="7" fillId="0" borderId="0" xfId="56" applyNumberFormat="1" applyFont="1" applyFill="1" applyBorder="1" applyAlignment="1">
      <alignment horizontal="right"/>
      <protection/>
    </xf>
    <xf numFmtId="4" fontId="7" fillId="0" borderId="0" xfId="56" applyNumberFormat="1" applyFont="1" applyFill="1" applyBorder="1" applyAlignment="1">
      <alignment horizontal="right"/>
      <protection/>
    </xf>
    <xf numFmtId="171" fontId="1" fillId="0" borderId="0" xfId="72" applyFont="1" applyFill="1" applyBorder="1" applyAlignment="1">
      <alignment/>
    </xf>
    <xf numFmtId="0" fontId="0" fillId="0" borderId="11" xfId="0" applyBorder="1" applyAlignment="1">
      <alignment/>
    </xf>
    <xf numFmtId="202" fontId="0" fillId="0" borderId="11" xfId="0" applyNumberFormat="1" applyBorder="1" applyAlignment="1">
      <alignment/>
    </xf>
    <xf numFmtId="0" fontId="6" fillId="0" borderId="11" xfId="0" applyFont="1" applyFill="1" applyBorder="1" applyAlignment="1">
      <alignment/>
    </xf>
    <xf numFmtId="202" fontId="6" fillId="0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202" fontId="0" fillId="34" borderId="11" xfId="0" applyNumberFormat="1" applyFill="1" applyBorder="1" applyAlignment="1">
      <alignment/>
    </xf>
    <xf numFmtId="202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9" fontId="0" fillId="0" borderId="11" xfId="58" applyFont="1" applyBorder="1" applyAlignment="1">
      <alignment/>
    </xf>
    <xf numFmtId="0" fontId="0" fillId="37" borderId="11" xfId="0" applyFill="1" applyBorder="1" applyAlignment="1">
      <alignment horizontal="right"/>
    </xf>
    <xf numFmtId="202" fontId="0" fillId="37" borderId="11" xfId="0" applyNumberFormat="1" applyFill="1" applyBorder="1" applyAlignment="1">
      <alignment/>
    </xf>
    <xf numFmtId="0" fontId="0" fillId="34" borderId="11" xfId="0" applyFill="1" applyBorder="1" applyAlignment="1">
      <alignment horizontal="right"/>
    </xf>
    <xf numFmtId="202" fontId="0" fillId="38" borderId="0" xfId="0" applyNumberForma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34" fillId="0" borderId="39" xfId="0" applyFont="1" applyFill="1" applyBorder="1" applyAlignment="1">
      <alignment horizontal="right" vertical="center"/>
    </xf>
    <xf numFmtId="0" fontId="34" fillId="0" borderId="37" xfId="0" applyFont="1" applyFill="1" applyBorder="1" applyAlignment="1">
      <alignment horizontal="right" vertical="center"/>
    </xf>
    <xf numFmtId="0" fontId="34" fillId="0" borderId="40" xfId="0" applyFont="1" applyFill="1" applyBorder="1" applyAlignment="1">
      <alignment horizontal="right" vertical="center"/>
    </xf>
    <xf numFmtId="0" fontId="35" fillId="34" borderId="11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 wrapText="1"/>
    </xf>
    <xf numFmtId="0" fontId="0" fillId="39" borderId="44" xfId="0" applyFill="1" applyBorder="1" applyAlignment="1">
      <alignment horizontal="center" vertical="center" wrapText="1"/>
    </xf>
    <xf numFmtId="0" fontId="0" fillId="39" borderId="45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9" borderId="43" xfId="0" applyFont="1" applyFill="1" applyBorder="1" applyAlignment="1">
      <alignment horizontal="center" vertical="center" wrapText="1"/>
    </xf>
    <xf numFmtId="0" fontId="0" fillId="39" borderId="44" xfId="0" applyFont="1" applyFill="1" applyBorder="1" applyAlignment="1">
      <alignment horizontal="center" vertical="center" wrapText="1"/>
    </xf>
    <xf numFmtId="0" fontId="0" fillId="39" borderId="4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 wrapText="1"/>
    </xf>
    <xf numFmtId="2" fontId="8" fillId="0" borderId="0" xfId="56" applyNumberFormat="1" applyFont="1" applyAlignment="1">
      <alignment horizontal="center"/>
      <protection/>
    </xf>
    <xf numFmtId="2" fontId="10" fillId="33" borderId="43" xfId="56" applyNumberFormat="1" applyFont="1" applyFill="1" applyBorder="1" applyAlignment="1">
      <alignment horizontal="center" vertical="center"/>
      <protection/>
    </xf>
    <xf numFmtId="2" fontId="10" fillId="33" borderId="45" xfId="56" applyNumberFormat="1" applyFont="1" applyFill="1" applyBorder="1" applyAlignment="1">
      <alignment horizontal="center" vertical="center"/>
      <protection/>
    </xf>
    <xf numFmtId="2" fontId="10" fillId="33" borderId="46" xfId="56" applyNumberFormat="1" applyFont="1" applyFill="1" applyBorder="1" applyAlignment="1" applyProtection="1">
      <alignment horizontal="center"/>
      <protection locked="0"/>
    </xf>
    <xf numFmtId="2" fontId="10" fillId="33" borderId="47" xfId="56" applyNumberFormat="1" applyFont="1" applyFill="1" applyBorder="1" applyAlignment="1" applyProtection="1">
      <alignment horizontal="center"/>
      <protection locked="0"/>
    </xf>
    <xf numFmtId="2" fontId="10" fillId="33" borderId="48" xfId="56" applyNumberFormat="1" applyFont="1" applyFill="1" applyBorder="1" applyAlignment="1" applyProtection="1">
      <alignment horizontal="center"/>
      <protection locked="0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Moeda 4" xfId="52"/>
    <cellStyle name="Neutra" xfId="53"/>
    <cellStyle name="Normal 2" xfId="54"/>
    <cellStyle name="Normal 3" xfId="55"/>
    <cellStyle name="Normal_Plan1" xfId="56"/>
    <cellStyle name="Nota" xfId="57"/>
    <cellStyle name="Percent" xfId="58"/>
    <cellStyle name="Porcentagem 2" xfId="59"/>
    <cellStyle name="Porcentagem 3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790575</xdr:colOff>
      <xdr:row>0</xdr:row>
      <xdr:rowOff>104775</xdr:rowOff>
    </xdr:from>
    <xdr:to>
      <xdr:col>12</xdr:col>
      <xdr:colOff>666750</xdr:colOff>
      <xdr:row>5</xdr:row>
      <xdr:rowOff>76200</xdr:rowOff>
    </xdr:to>
    <xdr:pic>
      <xdr:nvPicPr>
        <xdr:cNvPr id="1" name="Picture 3" descr="bras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04775"/>
          <a:ext cx="914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790575</xdr:colOff>
      <xdr:row>0</xdr:row>
      <xdr:rowOff>104775</xdr:rowOff>
    </xdr:from>
    <xdr:to>
      <xdr:col>12</xdr:col>
      <xdr:colOff>666750</xdr:colOff>
      <xdr:row>5</xdr:row>
      <xdr:rowOff>76200</xdr:rowOff>
    </xdr:to>
    <xdr:pic>
      <xdr:nvPicPr>
        <xdr:cNvPr id="1" name="Picture 3" descr="bras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04775"/>
          <a:ext cx="914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76200</xdr:rowOff>
    </xdr:from>
    <xdr:to>
      <xdr:col>13</xdr:col>
      <xdr:colOff>114300</xdr:colOff>
      <xdr:row>5</xdr:row>
      <xdr:rowOff>47625</xdr:rowOff>
    </xdr:to>
    <xdr:pic>
      <xdr:nvPicPr>
        <xdr:cNvPr id="1" name="Picture 3" descr="bras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76200"/>
          <a:ext cx="83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76200</xdr:rowOff>
    </xdr:from>
    <xdr:to>
      <xdr:col>13</xdr:col>
      <xdr:colOff>114300</xdr:colOff>
      <xdr:row>5</xdr:row>
      <xdr:rowOff>47625</xdr:rowOff>
    </xdr:to>
    <xdr:pic>
      <xdr:nvPicPr>
        <xdr:cNvPr id="1" name="Picture 3" descr="bras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76200"/>
          <a:ext cx="83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%20DE%20CONDOR\-%20OBRAS%20-\PAVIMENTA&#199;AO%20ASFALTICA\Asfalto%202020\C&#225;lculo%20BDI%202015%20v08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MENDA%20COVA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ASFALTO (licitação)"/>
      <sheetName val="Orçamento CALÇADAS (licitação)"/>
      <sheetName val="Cronograma Asfalto"/>
      <sheetName val="Cronograma Calçada"/>
      <sheetName val="Quantitativo"/>
      <sheetName val="Quadro resumo"/>
      <sheetName val="% proporcional"/>
      <sheetName val="orcamento Resumo"/>
      <sheetName val="R1"/>
      <sheetName val="R2"/>
      <sheetName val="R3"/>
      <sheetName val="R4"/>
      <sheetName val="R5"/>
      <sheetName val="R6"/>
      <sheetName val="R7"/>
      <sheetName val="R8"/>
      <sheetName val="R9"/>
    </sheetNames>
    <sheetDataSet>
      <sheetData sheetId="0">
        <row r="4">
          <cell r="A4" t="str">
            <v>OBJETO: MINISTÉRIO DO DESENVOLVIMENTO REGIONAL</v>
          </cell>
        </row>
      </sheetData>
      <sheetData sheetId="4">
        <row r="5">
          <cell r="A5" t="str">
            <v>OBJETO: MINISTÉRIO DO DESENVOLVIMENTO REGIONAL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view="pageLayout" zoomScale="85" zoomScaleSheetLayoutView="100" zoomScalePageLayoutView="85" workbookViewId="0" topLeftCell="A13">
      <selection activeCell="E27" sqref="E27:H27"/>
    </sheetView>
  </sheetViews>
  <sheetFormatPr defaultColWidth="9.140625" defaultRowHeight="15"/>
  <cols>
    <col min="1" max="1" width="9.140625" style="11" customWidth="1"/>
    <col min="2" max="2" width="13.28125" style="11" customWidth="1"/>
    <col min="3" max="3" width="13.00390625" style="11" customWidth="1"/>
    <col min="4" max="4" width="14.7109375" style="11" customWidth="1"/>
    <col min="5" max="6" width="9.140625" style="11" customWidth="1"/>
    <col min="7" max="7" width="14.57421875" style="11" customWidth="1"/>
    <col min="8" max="8" width="18.28125" style="11" customWidth="1"/>
    <col min="9" max="9" width="6.8515625" style="11" customWidth="1"/>
    <col min="10" max="10" width="11.7109375" style="11" customWidth="1"/>
    <col min="11" max="11" width="14.00390625" style="11" bestFit="1" customWidth="1"/>
    <col min="12" max="12" width="15.57421875" style="11" customWidth="1"/>
    <col min="13" max="13" width="16.00390625" style="11" customWidth="1"/>
    <col min="14" max="16384" width="9.140625" style="11" customWidth="1"/>
  </cols>
  <sheetData>
    <row r="1" spans="1:13" ht="18.75">
      <c r="A1" s="160" t="s">
        <v>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>
      <c r="A2" s="161" t="s">
        <v>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18.75">
      <c r="A3" s="160" t="s">
        <v>47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0" ht="15">
      <c r="A4" s="162" t="str">
        <f>'[2]Quantitativo'!A5</f>
        <v>OBJETO: MINISTÉRIO DO DESENVOLVIMENTO REGIONAL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5">
      <c r="A5" s="18" t="s">
        <v>64</v>
      </c>
      <c r="B5" s="18"/>
      <c r="C5" s="18" t="s">
        <v>65</v>
      </c>
      <c r="D5" s="18"/>
      <c r="E5" s="18"/>
      <c r="F5" s="18"/>
      <c r="G5" s="18"/>
      <c r="H5" s="18"/>
      <c r="I5" s="18"/>
      <c r="J5" s="18"/>
    </row>
    <row r="6" spans="1:10" ht="15.75" thickBot="1">
      <c r="A6" s="162" t="s">
        <v>66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3" ht="15" customHeight="1">
      <c r="A7" s="151" t="s">
        <v>0</v>
      </c>
      <c r="B7" s="163" t="s">
        <v>50</v>
      </c>
      <c r="C7" s="154" t="s">
        <v>2</v>
      </c>
      <c r="D7" s="151" t="s">
        <v>51</v>
      </c>
      <c r="E7" s="151"/>
      <c r="F7" s="151"/>
      <c r="G7" s="151"/>
      <c r="H7" s="151"/>
      <c r="I7" s="151" t="s">
        <v>3</v>
      </c>
      <c r="J7" s="151" t="s">
        <v>1</v>
      </c>
      <c r="K7" s="154" t="s">
        <v>31</v>
      </c>
      <c r="L7" s="154" t="s">
        <v>32</v>
      </c>
      <c r="M7" s="154" t="s">
        <v>23</v>
      </c>
    </row>
    <row r="8" spans="1:13" ht="23.25" customHeight="1">
      <c r="A8" s="152"/>
      <c r="B8" s="164"/>
      <c r="C8" s="155"/>
      <c r="D8" s="152"/>
      <c r="E8" s="152"/>
      <c r="F8" s="152"/>
      <c r="G8" s="152"/>
      <c r="H8" s="152"/>
      <c r="I8" s="152"/>
      <c r="J8" s="152"/>
      <c r="K8" s="155"/>
      <c r="L8" s="155"/>
      <c r="M8" s="155"/>
    </row>
    <row r="9" spans="1:13" ht="5.25" customHeight="1" thickBot="1">
      <c r="A9" s="153"/>
      <c r="B9" s="165"/>
      <c r="C9" s="156"/>
      <c r="D9" s="153"/>
      <c r="E9" s="153"/>
      <c r="F9" s="153"/>
      <c r="G9" s="153"/>
      <c r="H9" s="153"/>
      <c r="I9" s="153"/>
      <c r="J9" s="153"/>
      <c r="K9" s="156"/>
      <c r="L9" s="156"/>
      <c r="M9" s="156"/>
    </row>
    <row r="10" spans="1:13" ht="16.5" customHeight="1">
      <c r="A10" s="1">
        <v>1</v>
      </c>
      <c r="B10" s="12"/>
      <c r="C10" s="13"/>
      <c r="D10" s="157" t="s">
        <v>30</v>
      </c>
      <c r="E10" s="158"/>
      <c r="F10" s="158"/>
      <c r="G10" s="158"/>
      <c r="H10" s="158"/>
      <c r="I10" s="19"/>
      <c r="J10" s="7"/>
      <c r="K10" s="9"/>
      <c r="L10" s="8"/>
      <c r="M10" s="10"/>
    </row>
    <row r="11" spans="1:13" ht="19.5" customHeight="1">
      <c r="A11" s="27" t="s">
        <v>5</v>
      </c>
      <c r="B11" s="28"/>
      <c r="C11" s="29"/>
      <c r="D11" s="159" t="s">
        <v>20</v>
      </c>
      <c r="E11" s="159"/>
      <c r="F11" s="159"/>
      <c r="G11" s="159"/>
      <c r="H11" s="159"/>
      <c r="I11" s="30"/>
      <c r="J11" s="31"/>
      <c r="K11" s="33"/>
      <c r="L11" s="32"/>
      <c r="M11" s="34"/>
    </row>
    <row r="12" spans="1:13" ht="30.75" customHeight="1">
      <c r="A12" s="46" t="s">
        <v>14</v>
      </c>
      <c r="B12" s="53" t="s">
        <v>7</v>
      </c>
      <c r="C12" s="54">
        <v>4813</v>
      </c>
      <c r="D12" s="144" t="s">
        <v>38</v>
      </c>
      <c r="E12" s="145"/>
      <c r="F12" s="145"/>
      <c r="G12" s="145"/>
      <c r="H12" s="146"/>
      <c r="I12" s="47" t="s">
        <v>6</v>
      </c>
      <c r="J12" s="49">
        <v>4.5</v>
      </c>
      <c r="K12" s="4">
        <v>250</v>
      </c>
      <c r="L12" s="52">
        <f aca="true" t="shared" si="0" ref="L12:L17">K12*1.2817</f>
        <v>320.425</v>
      </c>
      <c r="M12" s="6">
        <v>1441.94</v>
      </c>
    </row>
    <row r="13" spans="1:13" ht="15.75" customHeight="1">
      <c r="A13" s="46" t="s">
        <v>15</v>
      </c>
      <c r="B13" s="54" t="s">
        <v>7</v>
      </c>
      <c r="C13" s="54">
        <v>99814</v>
      </c>
      <c r="D13" s="147" t="s">
        <v>39</v>
      </c>
      <c r="E13" s="147"/>
      <c r="F13" s="147"/>
      <c r="G13" s="147"/>
      <c r="H13" s="147"/>
      <c r="I13" s="47" t="s">
        <v>6</v>
      </c>
      <c r="J13" s="51" t="s">
        <v>52</v>
      </c>
      <c r="K13" s="4">
        <v>1.77</v>
      </c>
      <c r="L13" s="52">
        <f t="shared" si="0"/>
        <v>2.268609</v>
      </c>
      <c r="M13" s="6">
        <v>9218.54</v>
      </c>
    </row>
    <row r="14" spans="1:13" ht="17.25" customHeight="1">
      <c r="A14" s="46" t="s">
        <v>16</v>
      </c>
      <c r="B14" s="54" t="s">
        <v>25</v>
      </c>
      <c r="C14" s="58">
        <v>1</v>
      </c>
      <c r="D14" s="147" t="s">
        <v>45</v>
      </c>
      <c r="E14" s="147"/>
      <c r="F14" s="147"/>
      <c r="G14" s="147"/>
      <c r="H14" s="147"/>
      <c r="I14" s="47" t="s">
        <v>6</v>
      </c>
      <c r="J14" s="51" t="s">
        <v>53</v>
      </c>
      <c r="K14" s="4">
        <v>2.17</v>
      </c>
      <c r="L14" s="52">
        <f t="shared" si="0"/>
        <v>2.781289</v>
      </c>
      <c r="M14" s="6">
        <v>11289.67</v>
      </c>
    </row>
    <row r="15" spans="1:13" ht="27.75" customHeight="1">
      <c r="A15" s="21" t="s">
        <v>17</v>
      </c>
      <c r="B15" s="54" t="s">
        <v>24</v>
      </c>
      <c r="C15" s="59">
        <v>3</v>
      </c>
      <c r="D15" s="148" t="s">
        <v>40</v>
      </c>
      <c r="E15" s="148"/>
      <c r="F15" s="148"/>
      <c r="G15" s="148"/>
      <c r="H15" s="148"/>
      <c r="I15" s="20" t="s">
        <v>18</v>
      </c>
      <c r="J15" s="50" t="s">
        <v>54</v>
      </c>
      <c r="K15" s="4">
        <v>1220</v>
      </c>
      <c r="L15" s="52">
        <f t="shared" si="0"/>
        <v>1563.674</v>
      </c>
      <c r="M15" s="6">
        <v>254002.56</v>
      </c>
    </row>
    <row r="16" spans="1:13" ht="28.5" customHeight="1">
      <c r="A16" s="21" t="s">
        <v>21</v>
      </c>
      <c r="B16" s="41" t="str">
        <f>B13</f>
        <v>SINAPI</v>
      </c>
      <c r="C16" s="41">
        <v>95878</v>
      </c>
      <c r="D16" s="148" t="s">
        <v>41</v>
      </c>
      <c r="E16" s="148"/>
      <c r="F16" s="148"/>
      <c r="G16" s="148"/>
      <c r="H16" s="148"/>
      <c r="I16" s="20" t="s">
        <v>19</v>
      </c>
      <c r="J16" s="50" t="s">
        <v>55</v>
      </c>
      <c r="K16" s="4">
        <v>1.69</v>
      </c>
      <c r="L16" s="52">
        <f t="shared" si="0"/>
        <v>2.166073</v>
      </c>
      <c r="M16" s="6">
        <v>25379.24</v>
      </c>
    </row>
    <row r="17" spans="1:13" ht="31.5" customHeight="1" thickBot="1">
      <c r="A17" s="21" t="s">
        <v>22</v>
      </c>
      <c r="B17" s="41" t="s">
        <v>7</v>
      </c>
      <c r="C17" s="41">
        <v>93596</v>
      </c>
      <c r="D17" s="148" t="s">
        <v>49</v>
      </c>
      <c r="E17" s="148"/>
      <c r="F17" s="148"/>
      <c r="G17" s="148"/>
      <c r="H17" s="148"/>
      <c r="I17" s="20" t="s">
        <v>19</v>
      </c>
      <c r="J17" s="50" t="s">
        <v>95</v>
      </c>
      <c r="K17" s="4">
        <v>0.66</v>
      </c>
      <c r="L17" s="52">
        <f t="shared" si="0"/>
        <v>0.8459220000000001</v>
      </c>
      <c r="M17" s="6">
        <v>10769.61</v>
      </c>
    </row>
    <row r="18" spans="1:13" ht="19.5" customHeight="1" thickBot="1">
      <c r="A18" s="135" t="s">
        <v>29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7"/>
      <c r="M18" s="35">
        <f>SUM(M12:M17)</f>
        <v>312101.56</v>
      </c>
    </row>
    <row r="19" spans="1:13" ht="19.5" customHeight="1">
      <c r="A19" s="42" t="s">
        <v>10</v>
      </c>
      <c r="B19" s="42"/>
      <c r="C19" s="42"/>
      <c r="D19" s="138" t="s">
        <v>28</v>
      </c>
      <c r="E19" s="138"/>
      <c r="F19" s="138"/>
      <c r="G19" s="138"/>
      <c r="H19" s="138"/>
      <c r="I19" s="42"/>
      <c r="J19" s="42"/>
      <c r="K19" s="42"/>
      <c r="L19" s="43"/>
      <c r="M19" s="44"/>
    </row>
    <row r="20" spans="1:13" ht="40.5" customHeight="1">
      <c r="A20" s="21" t="s">
        <v>11</v>
      </c>
      <c r="B20" s="41" t="s">
        <v>7</v>
      </c>
      <c r="C20" s="41">
        <v>102512</v>
      </c>
      <c r="D20" s="139" t="s">
        <v>42</v>
      </c>
      <c r="E20" s="140"/>
      <c r="F20" s="140"/>
      <c r="G20" s="140"/>
      <c r="H20" s="141"/>
      <c r="I20" s="23" t="s">
        <v>26</v>
      </c>
      <c r="J20" s="22">
        <v>888.2</v>
      </c>
      <c r="K20" s="25">
        <v>5.26</v>
      </c>
      <c r="L20" s="5">
        <f>K20*1.2817</f>
        <v>6.741742</v>
      </c>
      <c r="M20" s="6">
        <v>5986.47</v>
      </c>
    </row>
    <row r="21" spans="1:13" ht="39" customHeight="1">
      <c r="A21" s="21" t="s">
        <v>12</v>
      </c>
      <c r="B21" s="41" t="s">
        <v>7</v>
      </c>
      <c r="C21" s="41">
        <v>102509</v>
      </c>
      <c r="D21" s="139" t="s">
        <v>43</v>
      </c>
      <c r="E21" s="140"/>
      <c r="F21" s="140"/>
      <c r="G21" s="140"/>
      <c r="H21" s="141"/>
      <c r="I21" s="23" t="s">
        <v>8</v>
      </c>
      <c r="J21" s="24">
        <v>76</v>
      </c>
      <c r="K21" s="25">
        <v>21.98</v>
      </c>
      <c r="L21" s="5">
        <f>K21*1.2817</f>
        <v>28.171766</v>
      </c>
      <c r="M21" s="6">
        <v>2140.92</v>
      </c>
    </row>
    <row r="22" spans="1:13" ht="27.75" customHeight="1" thickBot="1">
      <c r="A22" s="21" t="s">
        <v>13</v>
      </c>
      <c r="B22" s="41" t="s">
        <v>46</v>
      </c>
      <c r="C22" s="41">
        <v>3</v>
      </c>
      <c r="D22" s="139" t="s">
        <v>44</v>
      </c>
      <c r="E22" s="140"/>
      <c r="F22" s="140"/>
      <c r="G22" s="140"/>
      <c r="H22" s="141"/>
      <c r="I22" s="23" t="s">
        <v>27</v>
      </c>
      <c r="J22" s="24">
        <v>55</v>
      </c>
      <c r="K22" s="25">
        <v>39.89</v>
      </c>
      <c r="L22" s="5">
        <f>K22*1.2817</f>
        <v>51.127013000000005</v>
      </c>
      <c r="M22" s="6">
        <v>2812.15</v>
      </c>
    </row>
    <row r="23" spans="1:13" ht="19.5" customHeight="1" thickBot="1">
      <c r="A23" s="135" t="s">
        <v>29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7"/>
      <c r="M23" s="38">
        <f>SUM(M20:M22)</f>
        <v>10939.54</v>
      </c>
    </row>
    <row r="24" spans="1:13" ht="6" customHeight="1" thickBot="1">
      <c r="A24" s="149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50"/>
    </row>
    <row r="25" spans="1:13" ht="21.75" customHeight="1" thickBot="1">
      <c r="A25" s="129" t="s">
        <v>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1"/>
      <c r="L25" s="36"/>
      <c r="M25" s="37">
        <f>M23+M18</f>
        <v>323041.1</v>
      </c>
    </row>
    <row r="26" spans="1:13" ht="28.5" customHeight="1">
      <c r="A26" s="48"/>
      <c r="B26" s="14"/>
      <c r="C26" s="15"/>
      <c r="D26" s="132"/>
      <c r="E26" s="133"/>
      <c r="F26" s="133"/>
      <c r="G26" s="133"/>
      <c r="H26" s="133"/>
      <c r="I26" s="133"/>
      <c r="J26" s="133"/>
      <c r="K26" s="133"/>
      <c r="L26" s="2"/>
      <c r="M26" s="2"/>
    </row>
    <row r="27" spans="1:13" ht="44.25" customHeight="1">
      <c r="A27" s="142" t="s">
        <v>59</v>
      </c>
      <c r="B27" s="142"/>
      <c r="C27" s="142"/>
      <c r="D27" s="17"/>
      <c r="E27" s="143" t="s">
        <v>60</v>
      </c>
      <c r="F27" s="134"/>
      <c r="G27" s="134"/>
      <c r="H27" s="134"/>
      <c r="I27" s="60"/>
      <c r="J27" s="143" t="s">
        <v>61</v>
      </c>
      <c r="K27" s="134"/>
      <c r="L27" s="134"/>
      <c r="M27" s="2"/>
    </row>
    <row r="28" spans="1:13" ht="15" customHeight="1">
      <c r="A28" s="57"/>
      <c r="B28" s="14"/>
      <c r="C28" s="15"/>
      <c r="D28" s="55"/>
      <c r="E28" s="56"/>
      <c r="F28" s="56"/>
      <c r="G28" s="56"/>
      <c r="H28" s="56"/>
      <c r="I28" s="56"/>
      <c r="J28" s="56"/>
      <c r="K28" s="56"/>
      <c r="L28" s="2"/>
      <c r="M28" s="2"/>
    </row>
    <row r="29" spans="1:13" ht="15" customHeight="1">
      <c r="A29" s="48"/>
      <c r="B29" s="14"/>
      <c r="C29" s="40"/>
      <c r="L29" s="2"/>
      <c r="M29" s="2"/>
    </row>
    <row r="30" spans="1:13" ht="15" customHeight="1">
      <c r="A30" s="48"/>
      <c r="B30" s="14"/>
      <c r="C30" s="15"/>
      <c r="D30" s="17"/>
      <c r="E30" s="17"/>
      <c r="F30" s="17"/>
      <c r="G30" s="17"/>
      <c r="H30" s="17"/>
      <c r="I30" s="48"/>
      <c r="J30" s="48"/>
      <c r="K30" s="2"/>
      <c r="L30" s="2"/>
      <c r="M30" s="2"/>
    </row>
    <row r="31" spans="1:13" ht="15" customHeight="1">
      <c r="A31" s="48"/>
      <c r="B31" s="14"/>
      <c r="D31" s="17"/>
      <c r="E31" s="17"/>
      <c r="F31" s="17"/>
      <c r="G31" s="17"/>
      <c r="H31" s="17"/>
      <c r="I31" s="48"/>
      <c r="J31" s="48"/>
      <c r="K31" s="45"/>
      <c r="L31" s="2"/>
      <c r="M31" s="2"/>
    </row>
    <row r="32" spans="1:13" ht="15" customHeight="1">
      <c r="A32" s="48"/>
      <c r="B32" s="14"/>
      <c r="D32" s="17"/>
      <c r="E32" s="17"/>
      <c r="F32" s="17"/>
      <c r="G32" s="17"/>
      <c r="H32" s="17"/>
      <c r="I32" s="48"/>
      <c r="J32" s="48"/>
      <c r="K32" s="45"/>
      <c r="L32" s="2"/>
      <c r="M32" s="2"/>
    </row>
    <row r="33" spans="1:13" ht="15" customHeight="1">
      <c r="A33" s="48"/>
      <c r="B33" s="14"/>
      <c r="D33" s="134"/>
      <c r="E33" s="134"/>
      <c r="F33" s="134"/>
      <c r="G33" s="134"/>
      <c r="H33" s="134"/>
      <c r="I33" s="48"/>
      <c r="J33" s="48"/>
      <c r="L33" s="3"/>
      <c r="M33" s="3"/>
    </row>
    <row r="34" spans="1:13" ht="15" customHeight="1">
      <c r="A34" s="48"/>
      <c r="B34" s="14"/>
      <c r="D34" s="26"/>
      <c r="E34" s="26"/>
      <c r="F34" s="26"/>
      <c r="G34" s="26"/>
      <c r="H34" s="26"/>
      <c r="I34" s="48"/>
      <c r="J34" s="48"/>
      <c r="L34" s="3"/>
      <c r="M34" s="3"/>
    </row>
    <row r="35" spans="1:13" ht="15" customHeight="1">
      <c r="A35" s="48"/>
      <c r="B35" s="14"/>
      <c r="D35" s="26"/>
      <c r="E35" s="26"/>
      <c r="F35" s="26"/>
      <c r="G35" s="26"/>
      <c r="H35" s="26"/>
      <c r="I35" s="48"/>
      <c r="J35" s="48"/>
      <c r="L35" s="3"/>
      <c r="M35" s="3"/>
    </row>
    <row r="36" spans="1:13" ht="15">
      <c r="A36" s="48"/>
      <c r="B36" s="14"/>
      <c r="C36" s="15"/>
      <c r="D36" s="26"/>
      <c r="E36" s="26"/>
      <c r="F36" s="26"/>
      <c r="G36" s="26"/>
      <c r="H36" s="26"/>
      <c r="I36" s="48"/>
      <c r="J36" s="48"/>
      <c r="K36" s="16"/>
      <c r="L36" s="16"/>
      <c r="M36" s="16"/>
    </row>
    <row r="37" spans="1:13" ht="15">
      <c r="A37" s="48"/>
      <c r="B37" s="14"/>
      <c r="C37" s="15"/>
      <c r="D37" s="26"/>
      <c r="E37" s="26"/>
      <c r="F37" s="26"/>
      <c r="G37" s="26"/>
      <c r="H37" s="26"/>
      <c r="I37" s="48"/>
      <c r="J37" s="48"/>
      <c r="K37" s="16"/>
      <c r="L37" s="16"/>
      <c r="M37" s="16"/>
    </row>
    <row r="38" spans="1:13" ht="15">
      <c r="A38" s="48"/>
      <c r="B38" s="14"/>
      <c r="C38" s="15"/>
      <c r="D38" s="26"/>
      <c r="E38" s="26"/>
      <c r="F38" s="26"/>
      <c r="G38" s="26"/>
      <c r="H38" s="26"/>
      <c r="I38" s="48"/>
      <c r="J38" s="48"/>
      <c r="K38" s="16"/>
      <c r="L38" s="16"/>
      <c r="M38" s="16"/>
    </row>
    <row r="39" spans="1:13" ht="15">
      <c r="A39" s="48"/>
      <c r="B39" s="14"/>
      <c r="C39" s="15"/>
      <c r="D39" s="26"/>
      <c r="E39" s="26"/>
      <c r="F39" s="26"/>
      <c r="G39" s="26"/>
      <c r="H39" s="26"/>
      <c r="I39" s="48"/>
      <c r="J39" s="48"/>
      <c r="K39" s="16"/>
      <c r="L39" s="16"/>
      <c r="M39" s="16"/>
    </row>
    <row r="40" spans="1:13" ht="15">
      <c r="A40" s="48"/>
      <c r="B40" s="14"/>
      <c r="C40" s="15"/>
      <c r="D40" s="26"/>
      <c r="E40" s="26"/>
      <c r="F40" s="26"/>
      <c r="G40" s="26"/>
      <c r="H40" s="26"/>
      <c r="I40" s="48"/>
      <c r="J40" s="48"/>
      <c r="K40" s="16"/>
      <c r="L40" s="16"/>
      <c r="M40" s="16"/>
    </row>
    <row r="41" spans="1:13" ht="15">
      <c r="A41" s="48"/>
      <c r="B41" s="14"/>
      <c r="C41" s="15"/>
      <c r="D41" s="26"/>
      <c r="E41" s="26"/>
      <c r="F41" s="26"/>
      <c r="G41" s="26"/>
      <c r="H41" s="26"/>
      <c r="I41" s="48"/>
      <c r="J41" s="48"/>
      <c r="K41" s="16"/>
      <c r="L41" s="16"/>
      <c r="M41" s="16"/>
    </row>
    <row r="42" spans="1:13" ht="15">
      <c r="A42" s="48"/>
      <c r="B42" s="14"/>
      <c r="C42" s="15"/>
      <c r="D42" s="26"/>
      <c r="E42" s="26"/>
      <c r="F42" s="26"/>
      <c r="G42" s="26"/>
      <c r="H42" s="26"/>
      <c r="I42" s="48"/>
      <c r="J42" s="48"/>
      <c r="K42" s="16"/>
      <c r="L42" s="16"/>
      <c r="M42" s="16"/>
    </row>
    <row r="43" spans="1:13" ht="15">
      <c r="A43" s="48"/>
      <c r="B43" s="14"/>
      <c r="C43" s="15"/>
      <c r="D43" s="26"/>
      <c r="E43" s="26"/>
      <c r="F43" s="26"/>
      <c r="G43" s="26"/>
      <c r="H43" s="26"/>
      <c r="I43" s="48"/>
      <c r="J43" s="48"/>
      <c r="K43" s="16"/>
      <c r="L43" s="16"/>
      <c r="M43" s="16"/>
    </row>
    <row r="44" spans="1:13" ht="15">
      <c r="A44" s="48"/>
      <c r="B44" s="14"/>
      <c r="C44" s="15"/>
      <c r="D44" s="26"/>
      <c r="E44" s="26"/>
      <c r="F44" s="26"/>
      <c r="G44" s="26"/>
      <c r="H44" s="26"/>
      <c r="I44" s="48"/>
      <c r="J44" s="48"/>
      <c r="K44" s="16"/>
      <c r="L44" s="16"/>
      <c r="M44" s="16"/>
    </row>
    <row r="45" spans="1:13" ht="15">
      <c r="A45" s="48"/>
      <c r="B45" s="14"/>
      <c r="C45" s="15"/>
      <c r="D45" s="26"/>
      <c r="E45" s="26"/>
      <c r="F45" s="26"/>
      <c r="G45" s="26"/>
      <c r="H45" s="26"/>
      <c r="I45" s="48"/>
      <c r="J45" s="48"/>
      <c r="K45" s="16"/>
      <c r="L45" s="16"/>
      <c r="M45" s="16"/>
    </row>
    <row r="46" spans="1:13" ht="15">
      <c r="A46" s="48"/>
      <c r="B46" s="14"/>
      <c r="C46" s="15"/>
      <c r="D46" s="26"/>
      <c r="E46" s="26"/>
      <c r="F46" s="26"/>
      <c r="G46" s="26"/>
      <c r="H46" s="26"/>
      <c r="I46" s="48"/>
      <c r="J46" s="48"/>
      <c r="K46" s="16"/>
      <c r="L46" s="16"/>
      <c r="M46" s="16"/>
    </row>
    <row r="47" spans="1:13" ht="15">
      <c r="A47" s="48"/>
      <c r="B47" s="14"/>
      <c r="C47" s="15"/>
      <c r="D47" s="26"/>
      <c r="E47" s="26"/>
      <c r="F47" s="26"/>
      <c r="G47" s="26"/>
      <c r="H47" s="26"/>
      <c r="I47" s="48"/>
      <c r="J47" s="48"/>
      <c r="K47" s="16"/>
      <c r="L47" s="16"/>
      <c r="M47" s="16"/>
    </row>
    <row r="48" spans="1:13" ht="15">
      <c r="A48" s="48"/>
      <c r="B48" s="14"/>
      <c r="C48" s="15"/>
      <c r="D48" s="26"/>
      <c r="E48" s="26"/>
      <c r="F48" s="26"/>
      <c r="G48" s="26"/>
      <c r="H48" s="26"/>
      <c r="I48" s="48"/>
      <c r="J48" s="48"/>
      <c r="K48" s="16"/>
      <c r="L48" s="16"/>
      <c r="M48" s="16"/>
    </row>
    <row r="49" spans="1:13" ht="15">
      <c r="A49" s="48"/>
      <c r="B49" s="14"/>
      <c r="C49" s="15"/>
      <c r="D49" s="26"/>
      <c r="E49" s="26"/>
      <c r="F49" s="26"/>
      <c r="G49" s="26"/>
      <c r="H49" s="26"/>
      <c r="I49" s="48"/>
      <c r="J49" s="48"/>
      <c r="K49" s="16"/>
      <c r="L49" s="16"/>
      <c r="M49" s="16"/>
    </row>
    <row r="50" spans="1:13" ht="15">
      <c r="A50" s="48"/>
      <c r="B50" s="14"/>
      <c r="C50" s="15"/>
      <c r="D50" s="26"/>
      <c r="E50" s="26"/>
      <c r="F50" s="26"/>
      <c r="G50" s="26"/>
      <c r="H50" s="26"/>
      <c r="I50" s="48"/>
      <c r="J50" s="48"/>
      <c r="K50" s="16"/>
      <c r="L50" s="16"/>
      <c r="M50" s="16"/>
    </row>
    <row r="51" spans="1:13" ht="15">
      <c r="A51" s="48"/>
      <c r="B51" s="14"/>
      <c r="C51" s="15"/>
      <c r="D51" s="26"/>
      <c r="E51" s="26"/>
      <c r="F51" s="26"/>
      <c r="G51" s="26"/>
      <c r="H51" s="26"/>
      <c r="I51" s="48"/>
      <c r="J51" s="48"/>
      <c r="K51" s="16"/>
      <c r="L51" s="16"/>
      <c r="M51" s="16"/>
    </row>
    <row r="52" spans="1:13" ht="15">
      <c r="A52" s="48"/>
      <c r="B52" s="14"/>
      <c r="C52" s="15"/>
      <c r="D52" s="26"/>
      <c r="E52" s="26"/>
      <c r="F52" s="26"/>
      <c r="G52" s="26"/>
      <c r="H52" s="26"/>
      <c r="I52" s="48"/>
      <c r="J52" s="48"/>
      <c r="K52" s="16"/>
      <c r="L52" s="16"/>
      <c r="M52" s="16"/>
    </row>
    <row r="53" spans="1:13" ht="15">
      <c r="A53" s="48"/>
      <c r="B53" s="14"/>
      <c r="C53" s="15"/>
      <c r="D53" s="26"/>
      <c r="E53" s="26"/>
      <c r="F53" s="26"/>
      <c r="G53" s="26"/>
      <c r="H53" s="26"/>
      <c r="I53" s="48"/>
      <c r="J53" s="48"/>
      <c r="K53" s="16"/>
      <c r="L53" s="16"/>
      <c r="M53" s="16"/>
    </row>
    <row r="54" spans="1:13" ht="15">
      <c r="A54" s="48"/>
      <c r="B54" s="14"/>
      <c r="C54" s="15"/>
      <c r="D54" s="26"/>
      <c r="E54" s="26"/>
      <c r="F54" s="26"/>
      <c r="G54" s="26"/>
      <c r="H54" s="26"/>
      <c r="I54" s="48"/>
      <c r="J54" s="48"/>
      <c r="K54" s="16"/>
      <c r="L54" s="16"/>
      <c r="M54" s="16"/>
    </row>
    <row r="55" spans="1:13" ht="15">
      <c r="A55" s="48"/>
      <c r="B55" s="14"/>
      <c r="C55" s="15"/>
      <c r="D55" s="26"/>
      <c r="E55" s="26"/>
      <c r="F55" s="26"/>
      <c r="G55" s="26"/>
      <c r="H55" s="26"/>
      <c r="I55" s="48"/>
      <c r="J55" s="48"/>
      <c r="K55" s="16"/>
      <c r="L55" s="16"/>
      <c r="M55" s="16"/>
    </row>
    <row r="56" spans="1:13" ht="15">
      <c r="A56" s="48"/>
      <c r="B56" s="14"/>
      <c r="C56" s="15"/>
      <c r="D56" s="26"/>
      <c r="E56" s="26"/>
      <c r="F56" s="26"/>
      <c r="G56" s="26"/>
      <c r="H56" s="26"/>
      <c r="I56" s="48"/>
      <c r="J56" s="48"/>
      <c r="K56" s="16"/>
      <c r="L56" s="16"/>
      <c r="M56" s="16"/>
    </row>
    <row r="57" spans="1:13" ht="15">
      <c r="A57" s="48"/>
      <c r="B57" s="14"/>
      <c r="C57" s="15"/>
      <c r="D57" s="26"/>
      <c r="E57" s="26"/>
      <c r="F57" s="26"/>
      <c r="G57" s="26"/>
      <c r="H57" s="26"/>
      <c r="I57" s="48"/>
      <c r="J57" s="48"/>
      <c r="K57" s="16"/>
      <c r="L57" s="16"/>
      <c r="M57" s="16"/>
    </row>
    <row r="58" spans="1:13" ht="15">
      <c r="A58" s="48"/>
      <c r="B58" s="14"/>
      <c r="C58" s="15"/>
      <c r="D58" s="26"/>
      <c r="E58" s="26"/>
      <c r="F58" s="26"/>
      <c r="G58" s="26"/>
      <c r="H58" s="26"/>
      <c r="I58" s="48"/>
      <c r="J58" s="48"/>
      <c r="K58" s="16"/>
      <c r="L58" s="16"/>
      <c r="M58" s="16"/>
    </row>
    <row r="59" spans="1:13" ht="15">
      <c r="A59" s="48"/>
      <c r="B59" s="14"/>
      <c r="C59" s="15"/>
      <c r="D59" s="26"/>
      <c r="E59" s="26"/>
      <c r="F59" s="26"/>
      <c r="G59" s="26"/>
      <c r="H59" s="26"/>
      <c r="I59" s="48"/>
      <c r="J59" s="48"/>
      <c r="K59" s="16"/>
      <c r="L59" s="16"/>
      <c r="M59" s="16"/>
    </row>
    <row r="60" spans="1:13" ht="15">
      <c r="A60" s="48"/>
      <c r="B60" s="14"/>
      <c r="C60" s="15"/>
      <c r="D60" s="26"/>
      <c r="E60" s="26"/>
      <c r="F60" s="26"/>
      <c r="G60" s="26"/>
      <c r="H60" s="26"/>
      <c r="I60" s="48"/>
      <c r="J60" s="48"/>
      <c r="K60" s="16"/>
      <c r="L60" s="16"/>
      <c r="M60" s="16"/>
    </row>
    <row r="61" spans="1:13" ht="15">
      <c r="A61" s="48"/>
      <c r="B61" s="14"/>
      <c r="C61" s="15"/>
      <c r="D61" s="26"/>
      <c r="E61" s="26"/>
      <c r="F61" s="26"/>
      <c r="G61" s="26"/>
      <c r="H61" s="26"/>
      <c r="I61" s="48"/>
      <c r="J61" s="48"/>
      <c r="K61" s="16"/>
      <c r="L61" s="16"/>
      <c r="M61" s="16"/>
    </row>
  </sheetData>
  <sheetProtection/>
  <mergeCells count="35">
    <mergeCell ref="A1:M1"/>
    <mergeCell ref="A2:M2"/>
    <mergeCell ref="A3:M3"/>
    <mergeCell ref="A4:J4"/>
    <mergeCell ref="A6:J6"/>
    <mergeCell ref="A7:A9"/>
    <mergeCell ref="B7:B9"/>
    <mergeCell ref="C7:C9"/>
    <mergeCell ref="D7:H9"/>
    <mergeCell ref="I7:I9"/>
    <mergeCell ref="J7:J9"/>
    <mergeCell ref="K7:K9"/>
    <mergeCell ref="L7:L9"/>
    <mergeCell ref="M7:M9"/>
    <mergeCell ref="D10:H10"/>
    <mergeCell ref="D11:H11"/>
    <mergeCell ref="J27:L27"/>
    <mergeCell ref="A23:L23"/>
    <mergeCell ref="D12:H12"/>
    <mergeCell ref="D13:H13"/>
    <mergeCell ref="D14:H14"/>
    <mergeCell ref="D15:H15"/>
    <mergeCell ref="D16:H16"/>
    <mergeCell ref="D17:H17"/>
    <mergeCell ref="A24:M24"/>
    <mergeCell ref="A25:K25"/>
    <mergeCell ref="D26:K26"/>
    <mergeCell ref="D33:H33"/>
    <mergeCell ref="A18:L18"/>
    <mergeCell ref="D19:H19"/>
    <mergeCell ref="D20:H20"/>
    <mergeCell ref="D21:H21"/>
    <mergeCell ref="D22:H22"/>
    <mergeCell ref="A27:C27"/>
    <mergeCell ref="E27:H27"/>
  </mergeCells>
  <printOptions/>
  <pageMargins left="0.511811024" right="0.511811024" top="0.4585416666666667" bottom="0.787401575" header="0.31496062" footer="0.31496062"/>
  <pageSetup fitToHeight="0" fitToWidth="1" horizontalDpi="600" verticalDpi="600" orientation="landscape" paperSize="9" scale="84" r:id="rId2"/>
  <headerFooter>
    <oddFooter xml:space="preserve">&amp;R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Layout" zoomScaleSheetLayoutView="100" workbookViewId="0" topLeftCell="A4">
      <selection activeCell="A16" sqref="A16:L16"/>
    </sheetView>
  </sheetViews>
  <sheetFormatPr defaultColWidth="9.140625" defaultRowHeight="15"/>
  <cols>
    <col min="1" max="1" width="9.140625" style="11" customWidth="1"/>
    <col min="2" max="2" width="13.28125" style="11" customWidth="1"/>
    <col min="3" max="3" width="13.00390625" style="11" customWidth="1"/>
    <col min="4" max="4" width="14.7109375" style="11" customWidth="1"/>
    <col min="5" max="6" width="9.140625" style="11" customWidth="1"/>
    <col min="7" max="7" width="11.140625" style="11" customWidth="1"/>
    <col min="8" max="8" width="20.140625" style="11" customWidth="1"/>
    <col min="9" max="9" width="6.8515625" style="11" customWidth="1"/>
    <col min="10" max="10" width="11.7109375" style="11" customWidth="1"/>
    <col min="11" max="11" width="14.00390625" style="11" bestFit="1" customWidth="1"/>
    <col min="12" max="12" width="15.57421875" style="11" customWidth="1"/>
    <col min="13" max="13" width="16.00390625" style="11" customWidth="1"/>
    <col min="14" max="16384" width="9.140625" style="11" customWidth="1"/>
  </cols>
  <sheetData>
    <row r="1" spans="1:13" ht="18.75">
      <c r="A1" s="160" t="s">
        <v>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>
      <c r="A2" s="161" t="s">
        <v>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18.75">
      <c r="A3" s="160" t="s">
        <v>47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0" ht="15">
      <c r="A4" s="162" t="str">
        <f>'[2]Quantitativo'!A5</f>
        <v>OBJETO: MINISTÉRIO DO DESENVOLVIMENTO REGIONAL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5">
      <c r="A5" s="18" t="s">
        <v>64</v>
      </c>
      <c r="B5" s="18"/>
      <c r="C5" s="18" t="s">
        <v>65</v>
      </c>
      <c r="D5" s="18"/>
      <c r="E5" s="18"/>
      <c r="F5" s="18"/>
      <c r="G5" s="18"/>
      <c r="H5" s="18"/>
      <c r="I5" s="18"/>
      <c r="J5" s="18"/>
    </row>
    <row r="6" spans="1:10" ht="15">
      <c r="A6" s="162" t="s">
        <v>66</v>
      </c>
      <c r="B6" s="162"/>
      <c r="C6" s="162"/>
      <c r="D6" s="162"/>
      <c r="E6" s="162"/>
      <c r="F6" s="162"/>
      <c r="G6" s="162"/>
      <c r="H6" s="162"/>
      <c r="I6" s="162"/>
      <c r="J6" s="162"/>
    </row>
    <row r="7" ht="8.25" customHeight="1" thickBot="1"/>
    <row r="8" spans="1:13" ht="15" customHeight="1">
      <c r="A8" s="151" t="s">
        <v>0</v>
      </c>
      <c r="B8" s="163" t="s">
        <v>50</v>
      </c>
      <c r="C8" s="154" t="s">
        <v>2</v>
      </c>
      <c r="D8" s="151" t="s">
        <v>51</v>
      </c>
      <c r="E8" s="151"/>
      <c r="F8" s="151"/>
      <c r="G8" s="151"/>
      <c r="H8" s="151"/>
      <c r="I8" s="151" t="s">
        <v>3</v>
      </c>
      <c r="J8" s="151" t="s">
        <v>1</v>
      </c>
      <c r="K8" s="154" t="s">
        <v>31</v>
      </c>
      <c r="L8" s="154" t="s">
        <v>32</v>
      </c>
      <c r="M8" s="154" t="s">
        <v>23</v>
      </c>
    </row>
    <row r="9" spans="1:13" ht="15">
      <c r="A9" s="152"/>
      <c r="B9" s="164"/>
      <c r="C9" s="155"/>
      <c r="D9" s="152"/>
      <c r="E9" s="152"/>
      <c r="F9" s="152"/>
      <c r="G9" s="152"/>
      <c r="H9" s="152"/>
      <c r="I9" s="152"/>
      <c r="J9" s="152"/>
      <c r="K9" s="155"/>
      <c r="L9" s="155"/>
      <c r="M9" s="155"/>
    </row>
    <row r="10" spans="1:13" ht="15.75" thickBot="1">
      <c r="A10" s="153"/>
      <c r="B10" s="165"/>
      <c r="C10" s="156"/>
      <c r="D10" s="153"/>
      <c r="E10" s="153"/>
      <c r="F10" s="153"/>
      <c r="G10" s="153"/>
      <c r="H10" s="153"/>
      <c r="I10" s="153"/>
      <c r="J10" s="153"/>
      <c r="K10" s="156"/>
      <c r="L10" s="156"/>
      <c r="M10" s="156"/>
    </row>
    <row r="11" spans="1:13" ht="19.5" customHeight="1">
      <c r="A11" s="1">
        <v>1</v>
      </c>
      <c r="B11" s="12"/>
      <c r="C11" s="13"/>
      <c r="D11" s="157" t="s">
        <v>36</v>
      </c>
      <c r="E11" s="158"/>
      <c r="F11" s="158"/>
      <c r="G11" s="158"/>
      <c r="H11" s="158"/>
      <c r="I11" s="19"/>
      <c r="J11" s="7"/>
      <c r="K11" s="9"/>
      <c r="L11" s="8"/>
      <c r="M11" s="10"/>
    </row>
    <row r="12" spans="1:13" ht="19.5" customHeight="1">
      <c r="A12" s="27" t="s">
        <v>5</v>
      </c>
      <c r="B12" s="28"/>
      <c r="C12" s="29"/>
      <c r="D12" s="159" t="s">
        <v>37</v>
      </c>
      <c r="E12" s="159"/>
      <c r="F12" s="159"/>
      <c r="G12" s="159"/>
      <c r="H12" s="159"/>
      <c r="I12" s="30"/>
      <c r="J12" s="31"/>
      <c r="K12" s="33"/>
      <c r="L12" s="32"/>
      <c r="M12" s="34"/>
    </row>
    <row r="13" spans="1:13" ht="48" customHeight="1">
      <c r="A13" s="46" t="s">
        <v>14</v>
      </c>
      <c r="B13" s="53" t="s">
        <v>7</v>
      </c>
      <c r="C13" s="54">
        <v>94990</v>
      </c>
      <c r="D13" s="144" t="s">
        <v>48</v>
      </c>
      <c r="E13" s="145"/>
      <c r="F13" s="145"/>
      <c r="G13" s="145"/>
      <c r="H13" s="146"/>
      <c r="I13" s="47" t="s">
        <v>33</v>
      </c>
      <c r="J13" s="49" t="s">
        <v>56</v>
      </c>
      <c r="K13" s="4">
        <v>717.53</v>
      </c>
      <c r="L13" s="52">
        <f>K13*1.2817</f>
        <v>919.658201</v>
      </c>
      <c r="M13" s="6">
        <v>24977.97</v>
      </c>
    </row>
    <row r="14" spans="1:13" ht="28.5" customHeight="1">
      <c r="A14" s="46" t="s">
        <v>15</v>
      </c>
      <c r="B14" s="54" t="s">
        <v>7</v>
      </c>
      <c r="C14" s="54">
        <v>96624</v>
      </c>
      <c r="D14" s="147" t="s">
        <v>34</v>
      </c>
      <c r="E14" s="166"/>
      <c r="F14" s="166"/>
      <c r="G14" s="166"/>
      <c r="H14" s="166"/>
      <c r="I14" s="47" t="s">
        <v>33</v>
      </c>
      <c r="J14" s="51" t="s">
        <v>57</v>
      </c>
      <c r="K14" s="4">
        <v>113.46</v>
      </c>
      <c r="L14" s="52">
        <f>K14*1.2817</f>
        <v>145.421682</v>
      </c>
      <c r="M14" s="6">
        <v>2370.34</v>
      </c>
    </row>
    <row r="15" spans="1:13" ht="20.25" customHeight="1" thickBot="1">
      <c r="A15" s="21" t="s">
        <v>16</v>
      </c>
      <c r="B15" s="54" t="s">
        <v>24</v>
      </c>
      <c r="C15" s="39">
        <v>4</v>
      </c>
      <c r="D15" s="167" t="s">
        <v>35</v>
      </c>
      <c r="E15" s="167"/>
      <c r="F15" s="167"/>
      <c r="G15" s="167"/>
      <c r="H15" s="167"/>
      <c r="I15" s="20" t="s">
        <v>33</v>
      </c>
      <c r="J15" s="50" t="s">
        <v>58</v>
      </c>
      <c r="K15" s="4">
        <v>38.24</v>
      </c>
      <c r="L15" s="52">
        <f>K15*1.2817</f>
        <v>49.01220800000001</v>
      </c>
      <c r="M15" s="6">
        <v>13536.57</v>
      </c>
    </row>
    <row r="16" spans="1:13" ht="19.5" customHeight="1" thickBot="1">
      <c r="A16" s="135" t="s">
        <v>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7"/>
      <c r="M16" s="35">
        <f>SUM(M13:M15)</f>
        <v>40884.880000000005</v>
      </c>
    </row>
    <row r="17" spans="1:13" ht="15" customHeight="1">
      <c r="A17" s="48"/>
      <c r="B17" s="14"/>
      <c r="C17" s="15"/>
      <c r="D17" s="132"/>
      <c r="E17" s="133"/>
      <c r="F17" s="133"/>
      <c r="G17" s="133"/>
      <c r="H17" s="133"/>
      <c r="I17" s="133"/>
      <c r="J17" s="133"/>
      <c r="K17" s="133"/>
      <c r="L17" s="2"/>
      <c r="M17" s="2"/>
    </row>
    <row r="18" spans="1:13" ht="15" customHeight="1">
      <c r="A18" s="48"/>
      <c r="B18" s="14"/>
      <c r="C18" s="40"/>
      <c r="L18" s="2"/>
      <c r="M18" s="2"/>
    </row>
    <row r="19" spans="1:13" ht="15" customHeight="1">
      <c r="A19" s="48"/>
      <c r="B19" s="14"/>
      <c r="C19" s="15"/>
      <c r="D19" s="17"/>
      <c r="E19" s="17"/>
      <c r="F19" s="17"/>
      <c r="G19" s="17"/>
      <c r="H19" s="17"/>
      <c r="I19" s="48"/>
      <c r="J19" s="48"/>
      <c r="K19" s="2"/>
      <c r="L19" s="2"/>
      <c r="M19" s="2"/>
    </row>
    <row r="20" spans="1:13" ht="15" customHeight="1">
      <c r="A20" s="48"/>
      <c r="B20" s="14"/>
      <c r="D20" s="17"/>
      <c r="E20" s="17"/>
      <c r="F20" s="17"/>
      <c r="G20" s="17"/>
      <c r="H20" s="17"/>
      <c r="I20" s="48"/>
      <c r="J20" s="48"/>
      <c r="K20" s="45"/>
      <c r="L20" s="2"/>
      <c r="M20" s="2"/>
    </row>
    <row r="21" spans="1:13" ht="44.25" customHeight="1">
      <c r="A21" s="142" t="s">
        <v>59</v>
      </c>
      <c r="B21" s="142"/>
      <c r="C21" s="142"/>
      <c r="D21" s="17"/>
      <c r="E21" s="143" t="s">
        <v>60</v>
      </c>
      <c r="F21" s="134"/>
      <c r="G21" s="134"/>
      <c r="H21" s="134"/>
      <c r="I21" s="48"/>
      <c r="J21" s="143" t="s">
        <v>61</v>
      </c>
      <c r="K21" s="134"/>
      <c r="L21" s="134"/>
      <c r="M21" s="2"/>
    </row>
    <row r="22" spans="1:13" ht="15" customHeight="1">
      <c r="A22" s="48"/>
      <c r="B22" s="14"/>
      <c r="D22" s="134"/>
      <c r="E22" s="134"/>
      <c r="F22" s="134"/>
      <c r="G22" s="134"/>
      <c r="H22" s="134"/>
      <c r="I22" s="48"/>
      <c r="J22" s="48"/>
      <c r="L22" s="3"/>
      <c r="M22" s="3"/>
    </row>
    <row r="23" spans="1:13" ht="15" customHeight="1">
      <c r="A23" s="48"/>
      <c r="B23" s="14"/>
      <c r="D23" s="26"/>
      <c r="E23" s="26"/>
      <c r="F23" s="26"/>
      <c r="G23" s="26"/>
      <c r="H23" s="26"/>
      <c r="I23" s="48"/>
      <c r="J23" s="48"/>
      <c r="L23" s="3"/>
      <c r="M23" s="3"/>
    </row>
    <row r="24" spans="1:13" ht="15" customHeight="1">
      <c r="A24" s="48"/>
      <c r="B24" s="14"/>
      <c r="D24" s="26"/>
      <c r="E24" s="26"/>
      <c r="F24" s="26"/>
      <c r="G24" s="26"/>
      <c r="H24" s="26"/>
      <c r="I24" s="48"/>
      <c r="J24" s="48"/>
      <c r="L24" s="3"/>
      <c r="M24" s="3"/>
    </row>
    <row r="25" spans="1:13" ht="15">
      <c r="A25" s="48"/>
      <c r="B25" s="14"/>
      <c r="C25" s="15"/>
      <c r="D25" s="26"/>
      <c r="E25" s="26"/>
      <c r="F25" s="26"/>
      <c r="G25" s="26"/>
      <c r="H25" s="26"/>
      <c r="I25" s="48"/>
      <c r="J25" s="48"/>
      <c r="K25" s="16"/>
      <c r="L25" s="16"/>
      <c r="M25" s="16"/>
    </row>
    <row r="26" spans="1:13" ht="15">
      <c r="A26" s="48"/>
      <c r="B26" s="14"/>
      <c r="C26" s="15"/>
      <c r="D26" s="26"/>
      <c r="E26" s="26"/>
      <c r="F26" s="26"/>
      <c r="G26" s="26"/>
      <c r="H26" s="26"/>
      <c r="I26" s="48"/>
      <c r="J26" s="48"/>
      <c r="K26" s="16"/>
      <c r="L26" s="16"/>
      <c r="M26" s="16"/>
    </row>
    <row r="27" spans="1:13" ht="15">
      <c r="A27" s="48"/>
      <c r="B27" s="14"/>
      <c r="C27" s="15"/>
      <c r="D27" s="26"/>
      <c r="E27" s="26"/>
      <c r="F27" s="26"/>
      <c r="G27" s="26"/>
      <c r="H27" s="26"/>
      <c r="I27" s="48"/>
      <c r="J27" s="48"/>
      <c r="K27" s="16"/>
      <c r="L27" s="16"/>
      <c r="M27" s="16"/>
    </row>
    <row r="28" spans="1:13" ht="15">
      <c r="A28" s="48"/>
      <c r="B28" s="14"/>
      <c r="C28" s="15"/>
      <c r="D28" s="26"/>
      <c r="E28" s="26"/>
      <c r="F28" s="26"/>
      <c r="G28" s="26"/>
      <c r="H28" s="26"/>
      <c r="I28" s="48"/>
      <c r="J28" s="48"/>
      <c r="K28" s="16"/>
      <c r="L28" s="16"/>
      <c r="M28" s="16"/>
    </row>
    <row r="29" spans="1:13" ht="15">
      <c r="A29" s="48"/>
      <c r="B29" s="14"/>
      <c r="C29" s="15"/>
      <c r="D29" s="26"/>
      <c r="E29" s="26"/>
      <c r="F29" s="26"/>
      <c r="G29" s="26"/>
      <c r="H29" s="26"/>
      <c r="I29" s="48"/>
      <c r="J29" s="48"/>
      <c r="K29" s="16"/>
      <c r="L29" s="16"/>
      <c r="M29" s="16"/>
    </row>
    <row r="30" spans="1:13" ht="15">
      <c r="A30" s="48"/>
      <c r="B30" s="14"/>
      <c r="C30" s="15"/>
      <c r="D30" s="26"/>
      <c r="E30" s="26"/>
      <c r="F30" s="26"/>
      <c r="G30" s="26"/>
      <c r="H30" s="26"/>
      <c r="I30" s="48"/>
      <c r="J30" s="48"/>
      <c r="K30" s="16"/>
      <c r="L30" s="16"/>
      <c r="M30" s="16"/>
    </row>
    <row r="31" spans="1:13" ht="15">
      <c r="A31" s="48"/>
      <c r="B31" s="14"/>
      <c r="C31" s="15"/>
      <c r="D31" s="26"/>
      <c r="E31" s="26"/>
      <c r="F31" s="26"/>
      <c r="G31" s="26"/>
      <c r="H31" s="26"/>
      <c r="I31" s="48"/>
      <c r="J31" s="48"/>
      <c r="K31" s="16"/>
      <c r="L31" s="16"/>
      <c r="M31" s="16"/>
    </row>
    <row r="32" spans="1:13" ht="15">
      <c r="A32" s="48"/>
      <c r="B32" s="14"/>
      <c r="C32" s="15"/>
      <c r="D32" s="26"/>
      <c r="E32" s="26"/>
      <c r="F32" s="26"/>
      <c r="G32" s="26"/>
      <c r="H32" s="26"/>
      <c r="I32" s="48"/>
      <c r="J32" s="48"/>
      <c r="K32" s="16"/>
      <c r="L32" s="16"/>
      <c r="M32" s="16"/>
    </row>
    <row r="33" spans="1:13" ht="15">
      <c r="A33" s="48"/>
      <c r="B33" s="14"/>
      <c r="C33" s="15"/>
      <c r="D33" s="26"/>
      <c r="E33" s="26"/>
      <c r="F33" s="26"/>
      <c r="G33" s="26"/>
      <c r="H33" s="26"/>
      <c r="I33" s="48"/>
      <c r="J33" s="48"/>
      <c r="K33" s="16"/>
      <c r="L33" s="16"/>
      <c r="M33" s="16"/>
    </row>
    <row r="34" spans="1:13" ht="15">
      <c r="A34" s="48"/>
      <c r="B34" s="14"/>
      <c r="C34" s="15"/>
      <c r="D34" s="26"/>
      <c r="E34" s="26"/>
      <c r="F34" s="26"/>
      <c r="G34" s="26"/>
      <c r="H34" s="26"/>
      <c r="I34" s="48"/>
      <c r="J34" s="48"/>
      <c r="K34" s="16"/>
      <c r="L34" s="16"/>
      <c r="M34" s="16"/>
    </row>
    <row r="35" spans="1:13" ht="15">
      <c r="A35" s="48"/>
      <c r="B35" s="14"/>
      <c r="C35" s="15"/>
      <c r="D35" s="26"/>
      <c r="E35" s="26"/>
      <c r="F35" s="26"/>
      <c r="G35" s="26"/>
      <c r="H35" s="26"/>
      <c r="I35" s="48"/>
      <c r="J35" s="48"/>
      <c r="K35" s="16"/>
      <c r="L35" s="16"/>
      <c r="M35" s="16"/>
    </row>
    <row r="36" spans="1:13" ht="15">
      <c r="A36" s="48"/>
      <c r="B36" s="14"/>
      <c r="C36" s="15"/>
      <c r="D36" s="26"/>
      <c r="E36" s="26"/>
      <c r="F36" s="26"/>
      <c r="G36" s="26"/>
      <c r="H36" s="26"/>
      <c r="I36" s="48"/>
      <c r="J36" s="48"/>
      <c r="K36" s="16"/>
      <c r="L36" s="16"/>
      <c r="M36" s="16"/>
    </row>
    <row r="37" spans="1:13" ht="15">
      <c r="A37" s="48"/>
      <c r="B37" s="14"/>
      <c r="C37" s="15"/>
      <c r="D37" s="26"/>
      <c r="E37" s="26"/>
      <c r="F37" s="26"/>
      <c r="G37" s="26"/>
      <c r="H37" s="26"/>
      <c r="I37" s="48"/>
      <c r="J37" s="48"/>
      <c r="K37" s="16"/>
      <c r="L37" s="16"/>
      <c r="M37" s="16"/>
    </row>
    <row r="38" spans="1:13" ht="15">
      <c r="A38" s="48"/>
      <c r="B38" s="14"/>
      <c r="C38" s="15"/>
      <c r="D38" s="26"/>
      <c r="E38" s="26"/>
      <c r="F38" s="26"/>
      <c r="G38" s="26"/>
      <c r="H38" s="26"/>
      <c r="I38" s="48"/>
      <c r="J38" s="48"/>
      <c r="K38" s="16"/>
      <c r="L38" s="16"/>
      <c r="M38" s="16"/>
    </row>
    <row r="39" spans="1:13" ht="15">
      <c r="A39" s="48"/>
      <c r="B39" s="14"/>
      <c r="C39" s="15"/>
      <c r="D39" s="26"/>
      <c r="E39" s="26"/>
      <c r="F39" s="26"/>
      <c r="G39" s="26"/>
      <c r="H39" s="26"/>
      <c r="I39" s="48"/>
      <c r="J39" s="48"/>
      <c r="K39" s="16"/>
      <c r="L39" s="16"/>
      <c r="M39" s="16"/>
    </row>
    <row r="40" spans="1:13" ht="15">
      <c r="A40" s="48"/>
      <c r="B40" s="14"/>
      <c r="C40" s="15"/>
      <c r="D40" s="26"/>
      <c r="E40" s="26"/>
      <c r="F40" s="26"/>
      <c r="G40" s="26"/>
      <c r="H40" s="26"/>
      <c r="I40" s="48"/>
      <c r="J40" s="48"/>
      <c r="K40" s="16"/>
      <c r="L40" s="16"/>
      <c r="M40" s="16"/>
    </row>
    <row r="41" spans="1:13" ht="15">
      <c r="A41" s="48"/>
      <c r="B41" s="14"/>
      <c r="C41" s="15"/>
      <c r="D41" s="26"/>
      <c r="E41" s="26"/>
      <c r="F41" s="26"/>
      <c r="G41" s="26"/>
      <c r="H41" s="26"/>
      <c r="I41" s="48"/>
      <c r="J41" s="48"/>
      <c r="K41" s="16"/>
      <c r="L41" s="16"/>
      <c r="M41" s="16"/>
    </row>
    <row r="42" spans="1:13" ht="15">
      <c r="A42" s="48"/>
      <c r="B42" s="14"/>
      <c r="C42" s="15"/>
      <c r="D42" s="26"/>
      <c r="E42" s="26"/>
      <c r="F42" s="26"/>
      <c r="G42" s="26"/>
      <c r="H42" s="26"/>
      <c r="I42" s="48"/>
      <c r="J42" s="48"/>
      <c r="K42" s="16"/>
      <c r="L42" s="16"/>
      <c r="M42" s="16"/>
    </row>
    <row r="43" spans="1:13" ht="15">
      <c r="A43" s="48"/>
      <c r="B43" s="14"/>
      <c r="C43" s="15"/>
      <c r="D43" s="26"/>
      <c r="E43" s="26"/>
      <c r="F43" s="26"/>
      <c r="G43" s="26"/>
      <c r="H43" s="26"/>
      <c r="I43" s="48"/>
      <c r="J43" s="48"/>
      <c r="K43" s="16"/>
      <c r="L43" s="16"/>
      <c r="M43" s="16"/>
    </row>
    <row r="44" spans="1:13" ht="15">
      <c r="A44" s="48"/>
      <c r="B44" s="14"/>
      <c r="C44" s="15"/>
      <c r="D44" s="26"/>
      <c r="E44" s="26"/>
      <c r="F44" s="26"/>
      <c r="G44" s="26"/>
      <c r="H44" s="26"/>
      <c r="I44" s="48"/>
      <c r="J44" s="48"/>
      <c r="K44" s="16"/>
      <c r="L44" s="16"/>
      <c r="M44" s="16"/>
    </row>
    <row r="45" spans="1:13" ht="15">
      <c r="A45" s="48"/>
      <c r="B45" s="14"/>
      <c r="C45" s="15"/>
      <c r="D45" s="26"/>
      <c r="E45" s="26"/>
      <c r="F45" s="26"/>
      <c r="G45" s="26"/>
      <c r="H45" s="26"/>
      <c r="I45" s="48"/>
      <c r="J45" s="48"/>
      <c r="K45" s="16"/>
      <c r="L45" s="16"/>
      <c r="M45" s="16"/>
    </row>
    <row r="46" spans="1:13" ht="15">
      <c r="A46" s="48"/>
      <c r="B46" s="14"/>
      <c r="C46" s="15"/>
      <c r="D46" s="26"/>
      <c r="E46" s="26"/>
      <c r="F46" s="26"/>
      <c r="G46" s="26"/>
      <c r="H46" s="26"/>
      <c r="I46" s="48"/>
      <c r="J46" s="48"/>
      <c r="K46" s="16"/>
      <c r="L46" s="16"/>
      <c r="M46" s="16"/>
    </row>
    <row r="47" spans="1:13" ht="15">
      <c r="A47" s="48"/>
      <c r="B47" s="14"/>
      <c r="C47" s="15"/>
      <c r="D47" s="26"/>
      <c r="E47" s="26"/>
      <c r="F47" s="26"/>
      <c r="G47" s="26"/>
      <c r="H47" s="26"/>
      <c r="I47" s="48"/>
      <c r="J47" s="48"/>
      <c r="K47" s="16"/>
      <c r="L47" s="16"/>
      <c r="M47" s="16"/>
    </row>
    <row r="48" spans="1:13" ht="15">
      <c r="A48" s="48"/>
      <c r="B48" s="14"/>
      <c r="C48" s="15"/>
      <c r="D48" s="26"/>
      <c r="E48" s="26"/>
      <c r="F48" s="26"/>
      <c r="G48" s="26"/>
      <c r="H48" s="26"/>
      <c r="I48" s="48"/>
      <c r="J48" s="48"/>
      <c r="K48" s="16"/>
      <c r="L48" s="16"/>
      <c r="M48" s="16"/>
    </row>
    <row r="49" spans="1:13" ht="15">
      <c r="A49" s="48"/>
      <c r="B49" s="14"/>
      <c r="C49" s="15"/>
      <c r="D49" s="26"/>
      <c r="E49" s="26"/>
      <c r="F49" s="26"/>
      <c r="G49" s="26"/>
      <c r="H49" s="26"/>
      <c r="I49" s="48"/>
      <c r="J49" s="48"/>
      <c r="K49" s="16"/>
      <c r="L49" s="16"/>
      <c r="M49" s="16"/>
    </row>
    <row r="50" spans="1:13" ht="15">
      <c r="A50" s="48"/>
      <c r="B50" s="14"/>
      <c r="C50" s="15"/>
      <c r="D50" s="26"/>
      <c r="E50" s="26"/>
      <c r="F50" s="26"/>
      <c r="G50" s="26"/>
      <c r="H50" s="26"/>
      <c r="I50" s="48"/>
      <c r="J50" s="48"/>
      <c r="K50" s="16"/>
      <c r="L50" s="16"/>
      <c r="M50" s="16"/>
    </row>
  </sheetData>
  <sheetProtection/>
  <mergeCells count="25">
    <mergeCell ref="A1:M1"/>
    <mergeCell ref="A2:M2"/>
    <mergeCell ref="A3:M3"/>
    <mergeCell ref="A4:J4"/>
    <mergeCell ref="A6:J6"/>
    <mergeCell ref="A8:A10"/>
    <mergeCell ref="B8:B10"/>
    <mergeCell ref="C8:C10"/>
    <mergeCell ref="D8:H10"/>
    <mergeCell ref="I8:I10"/>
    <mergeCell ref="J8:J10"/>
    <mergeCell ref="K8:K10"/>
    <mergeCell ref="L8:L10"/>
    <mergeCell ref="M8:M10"/>
    <mergeCell ref="D11:H11"/>
    <mergeCell ref="D12:H12"/>
    <mergeCell ref="D17:K17"/>
    <mergeCell ref="D22:H22"/>
    <mergeCell ref="A16:L16"/>
    <mergeCell ref="D13:H13"/>
    <mergeCell ref="D14:H14"/>
    <mergeCell ref="D15:H15"/>
    <mergeCell ref="A21:C21"/>
    <mergeCell ref="E21:H21"/>
    <mergeCell ref="J21:L21"/>
  </mergeCells>
  <printOptions/>
  <pageMargins left="0.511811024" right="0.511811024" top="0.4585416666666667" bottom="0.787401575" header="0.31496062" footer="0.31496062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26.7109375" style="0" customWidth="1"/>
    <col min="3" max="3" width="15.28125" style="0" customWidth="1"/>
    <col min="4" max="4" width="12.140625" style="0" customWidth="1"/>
  </cols>
  <sheetData>
    <row r="1" spans="1:14" ht="18.75">
      <c r="A1" s="160" t="s">
        <v>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8">
      <c r="A3" s="169" t="s">
        <v>68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5">
      <c r="A4" s="63" t="str">
        <f>'[2]Orçamento ASFALTO (licitação)'!A4:J4</f>
        <v>OBJETO: MINISTÉRIO DO DESENVOLVIMENTO REGIONAL</v>
      </c>
      <c r="B4" s="64"/>
      <c r="C4" s="64"/>
      <c r="D4" s="65"/>
      <c r="E4" s="66"/>
      <c r="F4" s="64"/>
      <c r="G4" s="64"/>
      <c r="H4" s="64"/>
      <c r="I4" s="64"/>
      <c r="J4" s="64"/>
      <c r="K4" s="64"/>
      <c r="L4" s="67"/>
      <c r="M4" s="67"/>
      <c r="N4" s="67"/>
    </row>
    <row r="5" spans="1:14" ht="15">
      <c r="A5" s="63" t="s">
        <v>69</v>
      </c>
      <c r="B5" s="64"/>
      <c r="C5" s="64"/>
      <c r="D5" s="65"/>
      <c r="E5" s="66"/>
      <c r="F5" s="64"/>
      <c r="G5" s="64"/>
      <c r="H5" s="64"/>
      <c r="I5" s="64"/>
      <c r="J5" s="64"/>
      <c r="K5" s="64"/>
      <c r="L5" s="67"/>
      <c r="M5" s="67"/>
      <c r="N5" s="67"/>
    </row>
    <row r="6" spans="1:14" ht="15.75" thickBot="1">
      <c r="A6" s="63"/>
      <c r="B6" s="64"/>
      <c r="C6" s="64"/>
      <c r="D6" s="65"/>
      <c r="E6" s="66"/>
      <c r="F6" s="64"/>
      <c r="G6" s="64"/>
      <c r="H6" s="64"/>
      <c r="I6" s="64"/>
      <c r="J6" s="64"/>
      <c r="K6" s="64"/>
      <c r="L6" s="67"/>
      <c r="M6" s="67"/>
      <c r="N6" s="67"/>
    </row>
    <row r="7" spans="1:14" ht="15">
      <c r="A7" s="68" t="s">
        <v>0</v>
      </c>
      <c r="B7" s="170" t="s">
        <v>51</v>
      </c>
      <c r="C7" s="68" t="s">
        <v>70</v>
      </c>
      <c r="D7" s="69" t="s">
        <v>71</v>
      </c>
      <c r="E7" s="70" t="s">
        <v>72</v>
      </c>
      <c r="F7" s="172" t="s">
        <v>73</v>
      </c>
      <c r="G7" s="173"/>
      <c r="H7" s="174"/>
      <c r="I7" s="172" t="s">
        <v>74</v>
      </c>
      <c r="J7" s="173"/>
      <c r="K7" s="174"/>
      <c r="L7" s="172" t="s">
        <v>75</v>
      </c>
      <c r="M7" s="173"/>
      <c r="N7" s="174"/>
    </row>
    <row r="8" spans="1:14" ht="15.75" thickBot="1">
      <c r="A8" s="71"/>
      <c r="B8" s="171"/>
      <c r="C8" s="71" t="s">
        <v>76</v>
      </c>
      <c r="D8" s="72" t="s">
        <v>77</v>
      </c>
      <c r="E8" s="73" t="s">
        <v>77</v>
      </c>
      <c r="F8" s="74" t="s">
        <v>78</v>
      </c>
      <c r="G8" s="75" t="s">
        <v>79</v>
      </c>
      <c r="H8" s="76" t="s">
        <v>80</v>
      </c>
      <c r="I8" s="74" t="s">
        <v>78</v>
      </c>
      <c r="J8" s="75" t="s">
        <v>79</v>
      </c>
      <c r="K8" s="76" t="s">
        <v>80</v>
      </c>
      <c r="L8" s="74" t="s">
        <v>78</v>
      </c>
      <c r="M8" s="75" t="s">
        <v>79</v>
      </c>
      <c r="N8" s="76" t="s">
        <v>80</v>
      </c>
    </row>
    <row r="9" spans="1:14" ht="15">
      <c r="A9" s="77"/>
      <c r="B9" s="78" t="s">
        <v>81</v>
      </c>
      <c r="C9" s="79"/>
      <c r="D9" s="79"/>
      <c r="E9" s="80"/>
      <c r="F9" s="81"/>
      <c r="G9" s="82"/>
      <c r="H9" s="83"/>
      <c r="I9" s="81"/>
      <c r="J9" s="82"/>
      <c r="K9" s="83"/>
      <c r="L9" s="81"/>
      <c r="M9" s="82"/>
      <c r="N9" s="83"/>
    </row>
    <row r="10" spans="1:14" ht="15">
      <c r="A10" s="84">
        <v>1</v>
      </c>
      <c r="B10" s="85" t="s">
        <v>82</v>
      </c>
      <c r="C10" s="86">
        <f>'Orçamento ASFALTO'!M18</f>
        <v>312101.56</v>
      </c>
      <c r="D10" s="87">
        <f>(C10/C$13)*100</f>
        <v>96.61357641488962</v>
      </c>
      <c r="E10" s="88"/>
      <c r="F10" s="89">
        <v>70</v>
      </c>
      <c r="G10" s="90">
        <f>C10*F10/100</f>
        <v>218471.092</v>
      </c>
      <c r="H10" s="91">
        <f>F10+E10</f>
        <v>70</v>
      </c>
      <c r="I10" s="89">
        <v>30</v>
      </c>
      <c r="J10" s="90">
        <f>C10*I10/100</f>
        <v>93630.46800000001</v>
      </c>
      <c r="K10" s="91">
        <f>H10+I10</f>
        <v>100</v>
      </c>
      <c r="L10" s="89">
        <v>0</v>
      </c>
      <c r="M10" s="90">
        <f>C10*L10/100</f>
        <v>0</v>
      </c>
      <c r="N10" s="91">
        <f>K10+L10</f>
        <v>100</v>
      </c>
    </row>
    <row r="11" spans="1:14" ht="15">
      <c r="A11" s="84">
        <v>2</v>
      </c>
      <c r="B11" s="85" t="s">
        <v>83</v>
      </c>
      <c r="C11" s="86">
        <f>'Orçamento ASFALTO'!M23</f>
        <v>10939.54</v>
      </c>
      <c r="D11" s="87">
        <f>(C11/C$13)*100</f>
        <v>3.3864235851103786</v>
      </c>
      <c r="E11" s="88"/>
      <c r="F11" s="89">
        <v>0</v>
      </c>
      <c r="G11" s="90">
        <f>C11*F11/100</f>
        <v>0</v>
      </c>
      <c r="H11" s="91">
        <f>F11+E11</f>
        <v>0</v>
      </c>
      <c r="I11" s="89">
        <v>0</v>
      </c>
      <c r="J11" s="90">
        <f>C11*I11/100</f>
        <v>0</v>
      </c>
      <c r="K11" s="91">
        <f>H11+I11</f>
        <v>0</v>
      </c>
      <c r="L11" s="89">
        <v>100</v>
      </c>
      <c r="M11" s="90">
        <f>C11*L11/100</f>
        <v>10939.54</v>
      </c>
      <c r="N11" s="91">
        <f>K11+L11</f>
        <v>100</v>
      </c>
    </row>
    <row r="12" spans="1:14" ht="15.75" thickBot="1">
      <c r="A12" s="92"/>
      <c r="B12" s="93"/>
      <c r="C12" s="94"/>
      <c r="D12" s="95"/>
      <c r="E12" s="96"/>
      <c r="F12" s="97"/>
      <c r="G12" s="98"/>
      <c r="H12" s="99"/>
      <c r="I12" s="97"/>
      <c r="J12" s="100"/>
      <c r="K12" s="99"/>
      <c r="L12" s="97"/>
      <c r="M12" s="100"/>
      <c r="N12" s="99"/>
    </row>
    <row r="13" spans="1:14" ht="15.75" thickBot="1">
      <c r="A13" s="101" t="s">
        <v>4</v>
      </c>
      <c r="B13" s="102"/>
      <c r="C13" s="103">
        <f>SUM(C10:C11)</f>
        <v>323041.1</v>
      </c>
      <c r="D13" s="104">
        <f>SUM(D10:D12)</f>
        <v>100</v>
      </c>
      <c r="E13" s="105">
        <f>SUMPRODUCT(E10:E12,$D$10:$D$12)/100</f>
        <v>0</v>
      </c>
      <c r="F13" s="106">
        <f>SUMPRODUCT(F10:F12,$D$10:$D$12)/100</f>
        <v>67.62950349042274</v>
      </c>
      <c r="G13" s="107">
        <f>SUM(G10:G11)</f>
        <v>218471.092</v>
      </c>
      <c r="H13" s="108">
        <f>F13+E13</f>
        <v>67.62950349042274</v>
      </c>
      <c r="I13" s="106">
        <f>SUMPRODUCT(I10:I12,$D$10:$D$12)/100</f>
        <v>28.984072924466886</v>
      </c>
      <c r="J13" s="107">
        <f>SUM(J10:J11)</f>
        <v>93630.46800000001</v>
      </c>
      <c r="K13" s="108">
        <f>I13+H13</f>
        <v>96.61357641488962</v>
      </c>
      <c r="L13" s="106">
        <f>SUMPRODUCT(L10:L12,$D$10:$D$12)/100</f>
        <v>3.3864235851103786</v>
      </c>
      <c r="M13" s="107">
        <f>SUM(M10:M11)</f>
        <v>10939.54</v>
      </c>
      <c r="N13" s="108">
        <f>L13+K13</f>
        <v>100</v>
      </c>
    </row>
    <row r="14" spans="1:14" ht="15">
      <c r="A14" s="109"/>
      <c r="B14" s="110"/>
      <c r="C14" s="111"/>
      <c r="D14" s="112"/>
      <c r="E14" s="112"/>
      <c r="F14" s="113"/>
      <c r="G14" s="114"/>
      <c r="H14" s="112"/>
      <c r="I14" s="113"/>
      <c r="J14" s="114"/>
      <c r="K14" s="112"/>
      <c r="L14" s="67"/>
      <c r="M14" s="67"/>
      <c r="N14" s="67"/>
    </row>
    <row r="15" spans="1:14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48" customHeight="1">
      <c r="A17" s="143" t="s">
        <v>59</v>
      </c>
      <c r="B17" s="143"/>
      <c r="C17" s="143"/>
      <c r="D17" s="61"/>
      <c r="E17" s="168" t="s">
        <v>84</v>
      </c>
      <c r="F17" s="168"/>
      <c r="G17" s="168"/>
      <c r="H17" s="168"/>
      <c r="I17" s="62"/>
      <c r="J17" s="168" t="s">
        <v>85</v>
      </c>
      <c r="K17" s="168"/>
      <c r="L17" s="168"/>
      <c r="M17" s="115"/>
      <c r="N17" s="11"/>
    </row>
  </sheetData>
  <sheetProtection/>
  <mergeCells count="10">
    <mergeCell ref="A17:C17"/>
    <mergeCell ref="E17:H17"/>
    <mergeCell ref="J17:L17"/>
    <mergeCell ref="A1:N1"/>
    <mergeCell ref="A2:N2"/>
    <mergeCell ref="A3:N3"/>
    <mergeCell ref="B7:B8"/>
    <mergeCell ref="F7:H7"/>
    <mergeCell ref="I7:K7"/>
    <mergeCell ref="L7:N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21.421875" style="0" customWidth="1"/>
    <col min="3" max="3" width="20.421875" style="0" customWidth="1"/>
  </cols>
  <sheetData>
    <row r="1" spans="1:14" ht="18.75">
      <c r="A1" s="160" t="s">
        <v>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8">
      <c r="A3" s="169" t="s">
        <v>68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5">
      <c r="A4" s="63" t="str">
        <f>'[2]Orçamento ASFALTO (licitação)'!A4:J4</f>
        <v>OBJETO: MINISTÉRIO DO DESENVOLVIMENTO REGIONAL</v>
      </c>
      <c r="B4" s="64"/>
      <c r="C4" s="64"/>
      <c r="D4" s="65"/>
      <c r="E4" s="66"/>
      <c r="F4" s="64"/>
      <c r="G4" s="64"/>
      <c r="H4" s="64"/>
      <c r="I4" s="64"/>
      <c r="J4" s="64"/>
      <c r="K4" s="64"/>
      <c r="L4" s="67"/>
      <c r="M4" s="67"/>
      <c r="N4" s="67"/>
    </row>
    <row r="5" spans="1:14" ht="15">
      <c r="A5" s="63" t="s">
        <v>69</v>
      </c>
      <c r="B5" s="64"/>
      <c r="C5" s="64"/>
      <c r="D5" s="65"/>
      <c r="E5" s="66"/>
      <c r="F5" s="64"/>
      <c r="G5" s="64"/>
      <c r="H5" s="64"/>
      <c r="I5" s="64"/>
      <c r="J5" s="64"/>
      <c r="K5" s="64"/>
      <c r="L5" s="67"/>
      <c r="M5" s="67"/>
      <c r="N5" s="67"/>
    </row>
    <row r="6" spans="1:14" ht="15.75" thickBot="1">
      <c r="A6" s="63"/>
      <c r="B6" s="64"/>
      <c r="C6" s="64"/>
      <c r="D6" s="65"/>
      <c r="E6" s="66"/>
      <c r="F6" s="64"/>
      <c r="G6" s="64"/>
      <c r="H6" s="64"/>
      <c r="I6" s="64"/>
      <c r="J6" s="64"/>
      <c r="K6" s="64"/>
      <c r="L6" s="67"/>
      <c r="M6" s="67"/>
      <c r="N6" s="67"/>
    </row>
    <row r="7" spans="1:14" ht="15">
      <c r="A7" s="68" t="s">
        <v>0</v>
      </c>
      <c r="B7" s="170" t="s">
        <v>51</v>
      </c>
      <c r="C7" s="68" t="s">
        <v>70</v>
      </c>
      <c r="D7" s="69" t="s">
        <v>71</v>
      </c>
      <c r="E7" s="70" t="s">
        <v>72</v>
      </c>
      <c r="F7" s="172" t="s">
        <v>73</v>
      </c>
      <c r="G7" s="173"/>
      <c r="H7" s="174"/>
      <c r="I7" s="172" t="s">
        <v>74</v>
      </c>
      <c r="J7" s="173"/>
      <c r="K7" s="174"/>
      <c r="L7" s="172" t="s">
        <v>75</v>
      </c>
      <c r="M7" s="173"/>
      <c r="N7" s="174"/>
    </row>
    <row r="8" spans="1:14" ht="15.75" thickBot="1">
      <c r="A8" s="71"/>
      <c r="B8" s="171"/>
      <c r="C8" s="71" t="s">
        <v>76</v>
      </c>
      <c r="D8" s="72" t="s">
        <v>77</v>
      </c>
      <c r="E8" s="73" t="s">
        <v>77</v>
      </c>
      <c r="F8" s="74" t="s">
        <v>78</v>
      </c>
      <c r="G8" s="75" t="s">
        <v>79</v>
      </c>
      <c r="H8" s="76" t="s">
        <v>80</v>
      </c>
      <c r="I8" s="74" t="s">
        <v>78</v>
      </c>
      <c r="J8" s="75" t="s">
        <v>79</v>
      </c>
      <c r="K8" s="76" t="s">
        <v>80</v>
      </c>
      <c r="L8" s="74" t="s">
        <v>78</v>
      </c>
      <c r="M8" s="75" t="s">
        <v>79</v>
      </c>
      <c r="N8" s="76" t="s">
        <v>80</v>
      </c>
    </row>
    <row r="9" spans="1:14" ht="15">
      <c r="A9" s="77"/>
      <c r="B9" s="78" t="s">
        <v>86</v>
      </c>
      <c r="C9" s="79"/>
      <c r="D9" s="79"/>
      <c r="E9" s="80"/>
      <c r="F9" s="81"/>
      <c r="G9" s="82"/>
      <c r="H9" s="83"/>
      <c r="I9" s="81"/>
      <c r="J9" s="82"/>
      <c r="K9" s="83"/>
      <c r="L9" s="81"/>
      <c r="M9" s="82"/>
      <c r="N9" s="83"/>
    </row>
    <row r="10" spans="1:14" ht="15">
      <c r="A10" s="84">
        <v>1</v>
      </c>
      <c r="B10" s="85" t="s">
        <v>36</v>
      </c>
      <c r="C10" s="86">
        <f>'Orçamento CALÇADAS'!M16</f>
        <v>40884.880000000005</v>
      </c>
      <c r="D10" s="87">
        <f>(C10/C$12)*100</f>
        <v>100</v>
      </c>
      <c r="E10" s="88"/>
      <c r="F10" s="89">
        <v>50</v>
      </c>
      <c r="G10" s="90">
        <f>C10*F10/100</f>
        <v>20442.440000000002</v>
      </c>
      <c r="H10" s="91">
        <f>F10+E10</f>
        <v>50</v>
      </c>
      <c r="I10" s="89">
        <v>30</v>
      </c>
      <c r="J10" s="90">
        <f>C10*I10/100</f>
        <v>12265.464000000002</v>
      </c>
      <c r="K10" s="91">
        <f>H10+I10</f>
        <v>80</v>
      </c>
      <c r="L10" s="89">
        <v>20</v>
      </c>
      <c r="M10" s="90">
        <f>C10*L10/100</f>
        <v>8176.976000000001</v>
      </c>
      <c r="N10" s="91">
        <f>K10+L10</f>
        <v>100</v>
      </c>
    </row>
    <row r="11" spans="1:14" ht="15.75" thickBot="1">
      <c r="A11" s="92"/>
      <c r="B11" s="93"/>
      <c r="C11" s="94"/>
      <c r="D11" s="95"/>
      <c r="E11" s="96"/>
      <c r="F11" s="97"/>
      <c r="G11" s="98"/>
      <c r="H11" s="99"/>
      <c r="I11" s="97"/>
      <c r="J11" s="100"/>
      <c r="K11" s="99"/>
      <c r="L11" s="97"/>
      <c r="M11" s="100"/>
      <c r="N11" s="99"/>
    </row>
    <row r="12" spans="1:14" ht="15.75" thickBot="1">
      <c r="A12" s="101" t="s">
        <v>4</v>
      </c>
      <c r="B12" s="102"/>
      <c r="C12" s="103">
        <f>SUM(C10:C10)</f>
        <v>40884.880000000005</v>
      </c>
      <c r="D12" s="104">
        <f>SUM(D10:D11)</f>
        <v>100</v>
      </c>
      <c r="E12" s="105">
        <f>SUMPRODUCT(E10:E11,$D$10:$D$11)/100</f>
        <v>0</v>
      </c>
      <c r="F12" s="106">
        <f>SUMPRODUCT(F10:F11,$D$10:$D$11)/100</f>
        <v>50</v>
      </c>
      <c r="G12" s="107">
        <f>SUM(G10:G10)</f>
        <v>20442.440000000002</v>
      </c>
      <c r="H12" s="108">
        <f>F12+E12</f>
        <v>50</v>
      </c>
      <c r="I12" s="106">
        <f>SUMPRODUCT(I10:I11,$D$10:$D$11)/100</f>
        <v>30</v>
      </c>
      <c r="J12" s="107">
        <f>SUM(J10:J10)</f>
        <v>12265.464000000002</v>
      </c>
      <c r="K12" s="108">
        <f>I12+H12</f>
        <v>80</v>
      </c>
      <c r="L12" s="106">
        <f>SUMPRODUCT(L10:L11,$D$10:$D$11)/100</f>
        <v>20</v>
      </c>
      <c r="M12" s="107">
        <f>SUM(M10:M10)</f>
        <v>8176.976000000001</v>
      </c>
      <c r="N12" s="108">
        <f>L12+K12</f>
        <v>100</v>
      </c>
    </row>
    <row r="13" spans="1:14" ht="15">
      <c r="A13" s="109"/>
      <c r="B13" s="110"/>
      <c r="C13" s="111"/>
      <c r="D13" s="112"/>
      <c r="E13" s="112"/>
      <c r="F13" s="113"/>
      <c r="G13" s="114"/>
      <c r="H13" s="112"/>
      <c r="I13" s="113"/>
      <c r="J13" s="114"/>
      <c r="K13" s="112"/>
      <c r="L13" s="67"/>
      <c r="M13" s="67"/>
      <c r="N13" s="67"/>
    </row>
    <row r="14" spans="1:14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54.75" customHeight="1">
      <c r="A16" s="143" t="s">
        <v>59</v>
      </c>
      <c r="B16" s="143"/>
      <c r="C16" s="143"/>
      <c r="D16" s="61"/>
      <c r="E16" s="168" t="s">
        <v>84</v>
      </c>
      <c r="F16" s="168"/>
      <c r="G16" s="168"/>
      <c r="H16" s="168"/>
      <c r="I16" s="62"/>
      <c r="J16" s="168" t="s">
        <v>85</v>
      </c>
      <c r="K16" s="168"/>
      <c r="L16" s="168"/>
      <c r="M16" s="115"/>
      <c r="N16" s="11"/>
    </row>
  </sheetData>
  <sheetProtection/>
  <mergeCells count="10">
    <mergeCell ref="A16:C16"/>
    <mergeCell ref="E16:H16"/>
    <mergeCell ref="J16:L16"/>
    <mergeCell ref="A1:N1"/>
    <mergeCell ref="A2:N2"/>
    <mergeCell ref="A3:N3"/>
    <mergeCell ref="B7:B8"/>
    <mergeCell ref="F7:H7"/>
    <mergeCell ref="I7:K7"/>
    <mergeCell ref="L7:N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22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4" max="4" width="14.140625" style="0" customWidth="1"/>
    <col min="5" max="5" width="17.7109375" style="0" customWidth="1"/>
    <col min="8" max="8" width="14.00390625" style="0" customWidth="1"/>
    <col min="9" max="9" width="16.57421875" style="0" customWidth="1"/>
    <col min="11" max="11" width="17.00390625" style="0" customWidth="1"/>
  </cols>
  <sheetData>
    <row r="3" spans="3:11" ht="15">
      <c r="C3" s="11"/>
      <c r="D3" s="11"/>
      <c r="E3" s="11"/>
      <c r="F3" s="11"/>
      <c r="G3" s="11"/>
      <c r="H3" s="11"/>
      <c r="I3" s="11"/>
      <c r="J3" s="11"/>
      <c r="K3" s="11"/>
    </row>
    <row r="4" spans="3:11" ht="15">
      <c r="C4" s="11"/>
      <c r="D4" s="116" t="s">
        <v>87</v>
      </c>
      <c r="E4" s="117">
        <f>1400000</f>
        <v>1400000</v>
      </c>
      <c r="F4" s="11"/>
      <c r="G4" s="11"/>
      <c r="H4" s="118" t="s">
        <v>87</v>
      </c>
      <c r="I4" s="119">
        <v>287306</v>
      </c>
      <c r="J4" s="11"/>
      <c r="K4" s="11"/>
    </row>
    <row r="5" spans="3:11" ht="15">
      <c r="C5" s="11"/>
      <c r="D5" s="116" t="s">
        <v>88</v>
      </c>
      <c r="E5" s="117">
        <v>600000</v>
      </c>
      <c r="F5" s="11"/>
      <c r="G5" s="11"/>
      <c r="H5" s="118" t="s">
        <v>88</v>
      </c>
      <c r="I5" s="119">
        <v>76619.98</v>
      </c>
      <c r="J5" s="11"/>
      <c r="K5" s="11"/>
    </row>
    <row r="6" spans="3:11" ht="15">
      <c r="C6" s="11"/>
      <c r="D6" s="116" t="s">
        <v>89</v>
      </c>
      <c r="E6" s="117">
        <f>E4+E5</f>
        <v>2000000</v>
      </c>
      <c r="F6" s="11"/>
      <c r="G6" s="11"/>
      <c r="H6" s="118" t="s">
        <v>89</v>
      </c>
      <c r="I6" s="119">
        <f>I5+I4</f>
        <v>363925.98</v>
      </c>
      <c r="J6" s="11"/>
      <c r="K6" s="11"/>
    </row>
    <row r="7" spans="3:11" ht="15">
      <c r="C7" s="11"/>
      <c r="D7" s="11"/>
      <c r="E7" s="11"/>
      <c r="F7" s="11"/>
      <c r="G7" s="11"/>
      <c r="H7" s="11"/>
      <c r="I7" s="11"/>
      <c r="J7" s="11"/>
      <c r="K7" s="11"/>
    </row>
    <row r="8" spans="3:11" ht="15">
      <c r="C8" s="11"/>
      <c r="D8" s="120" t="s">
        <v>90</v>
      </c>
      <c r="E8" s="121">
        <v>1200000</v>
      </c>
      <c r="F8" s="11"/>
      <c r="G8" s="11"/>
      <c r="H8" s="120" t="s">
        <v>90</v>
      </c>
      <c r="I8" s="121">
        <v>323041.1</v>
      </c>
      <c r="J8" s="11"/>
      <c r="K8" s="122">
        <f>I8+I14</f>
        <v>363925.98</v>
      </c>
    </row>
    <row r="9" spans="3:11" ht="15">
      <c r="C9" s="11"/>
      <c r="D9" s="123" t="s">
        <v>77</v>
      </c>
      <c r="E9" s="124">
        <f>E8/E6</f>
        <v>0.6</v>
      </c>
      <c r="F9" s="11"/>
      <c r="G9" s="11"/>
      <c r="H9" s="123" t="s">
        <v>77</v>
      </c>
      <c r="I9" s="124">
        <f>I8/I6</f>
        <v>0.8876560557726602</v>
      </c>
      <c r="J9" s="11"/>
      <c r="K9" s="11"/>
    </row>
    <row r="10" spans="3:11" ht="15">
      <c r="C10" s="11"/>
      <c r="D10" s="123" t="s">
        <v>91</v>
      </c>
      <c r="E10" s="117">
        <f>E4*E9</f>
        <v>840000</v>
      </c>
      <c r="F10" s="11"/>
      <c r="G10" s="11"/>
      <c r="H10" s="123" t="s">
        <v>91</v>
      </c>
      <c r="I10" s="117">
        <f>I4*I9</f>
        <v>255028.9107598199</v>
      </c>
      <c r="J10" s="11"/>
      <c r="K10" s="11"/>
    </row>
    <row r="11" spans="3:11" ht="15">
      <c r="C11" s="11"/>
      <c r="D11" s="123" t="s">
        <v>92</v>
      </c>
      <c r="E11" s="117">
        <f>E5*E9</f>
        <v>360000</v>
      </c>
      <c r="F11" s="11"/>
      <c r="G11" s="11"/>
      <c r="H11" s="123" t="s">
        <v>92</v>
      </c>
      <c r="I11" s="117">
        <f>I5*I9</f>
        <v>68012.1892401801</v>
      </c>
      <c r="J11" s="11"/>
      <c r="K11" s="11"/>
    </row>
    <row r="12" spans="3:11" ht="15">
      <c r="C12" s="11"/>
      <c r="D12" s="125" t="s">
        <v>93</v>
      </c>
      <c r="E12" s="126">
        <f>E10+E11</f>
        <v>1200000</v>
      </c>
      <c r="F12" s="11"/>
      <c r="G12" s="11"/>
      <c r="H12" s="125" t="s">
        <v>93</v>
      </c>
      <c r="I12" s="126">
        <f>I10+I11</f>
        <v>323041.1</v>
      </c>
      <c r="J12" s="11"/>
      <c r="K12" s="11"/>
    </row>
    <row r="13" spans="3:11" ht="15">
      <c r="C13" s="11"/>
      <c r="D13" s="11"/>
      <c r="E13" s="122"/>
      <c r="F13" s="11"/>
      <c r="G13" s="11"/>
      <c r="H13" s="11"/>
      <c r="I13" s="122"/>
      <c r="J13" s="11"/>
      <c r="K13" s="122">
        <f>I8+I14</f>
        <v>363925.98</v>
      </c>
    </row>
    <row r="14" spans="3:11" ht="15">
      <c r="C14" s="11"/>
      <c r="D14" s="127" t="s">
        <v>94</v>
      </c>
      <c r="E14" s="121">
        <v>800000</v>
      </c>
      <c r="F14" s="11"/>
      <c r="G14" s="11"/>
      <c r="H14" s="127" t="s">
        <v>94</v>
      </c>
      <c r="I14" s="121">
        <v>40884.88</v>
      </c>
      <c r="J14" s="11"/>
      <c r="K14" s="11"/>
    </row>
    <row r="15" spans="3:11" ht="15">
      <c r="C15" s="11"/>
      <c r="D15" s="123" t="s">
        <v>77</v>
      </c>
      <c r="E15" s="124">
        <f>E14/E6</f>
        <v>0.4</v>
      </c>
      <c r="F15" s="11"/>
      <c r="G15" s="11"/>
      <c r="H15" s="123" t="s">
        <v>77</v>
      </c>
      <c r="I15" s="124">
        <f>I14/I6</f>
        <v>0.11234394422733986</v>
      </c>
      <c r="J15" s="11"/>
      <c r="K15" s="122">
        <f>I10+I16</f>
        <v>287306</v>
      </c>
    </row>
    <row r="16" spans="3:11" ht="15">
      <c r="C16" s="11"/>
      <c r="D16" s="123" t="s">
        <v>91</v>
      </c>
      <c r="E16" s="117">
        <f>E4*E15</f>
        <v>560000</v>
      </c>
      <c r="F16" s="11"/>
      <c r="G16" s="11"/>
      <c r="H16" s="123" t="s">
        <v>91</v>
      </c>
      <c r="I16" s="117">
        <f>I4*I15</f>
        <v>32277.089240180107</v>
      </c>
      <c r="J16" s="11"/>
      <c r="K16" s="122">
        <f>I17+I11</f>
        <v>76619.98</v>
      </c>
    </row>
    <row r="17" spans="3:11" ht="15">
      <c r="C17" s="11"/>
      <c r="D17" s="123" t="s">
        <v>92</v>
      </c>
      <c r="E17" s="117">
        <f>E5*E15</f>
        <v>240000</v>
      </c>
      <c r="F17" s="11"/>
      <c r="G17" s="11"/>
      <c r="H17" s="123" t="s">
        <v>92</v>
      </c>
      <c r="I17" s="117">
        <f>I5*I15</f>
        <v>8607.790759819894</v>
      </c>
      <c r="J17" s="11"/>
      <c r="K17" s="11"/>
    </row>
    <row r="18" spans="3:11" ht="15">
      <c r="C18" s="11"/>
      <c r="D18" s="125" t="s">
        <v>93</v>
      </c>
      <c r="E18" s="126">
        <f>E16+E17</f>
        <v>800000</v>
      </c>
      <c r="F18" s="11"/>
      <c r="G18" s="11"/>
      <c r="H18" s="125" t="s">
        <v>93</v>
      </c>
      <c r="I18" s="126">
        <f>I16+I17</f>
        <v>40884.880000000005</v>
      </c>
      <c r="J18" s="11"/>
      <c r="K18" s="11"/>
    </row>
    <row r="19" spans="3:11" ht="15">
      <c r="C19" s="11"/>
      <c r="D19" s="11"/>
      <c r="E19" s="11"/>
      <c r="F19" s="11"/>
      <c r="G19" s="11"/>
      <c r="H19" s="11"/>
      <c r="I19" s="11"/>
      <c r="J19" s="11"/>
      <c r="K19" s="11"/>
    </row>
    <row r="20" spans="3:11" ht="15">
      <c r="C20" s="11"/>
      <c r="D20" s="11"/>
      <c r="E20" s="11"/>
      <c r="F20" s="11"/>
      <c r="G20" s="11"/>
      <c r="H20" s="11"/>
      <c r="I20" s="128">
        <f>I10+I16</f>
        <v>287306</v>
      </c>
      <c r="J20" s="11"/>
      <c r="K20" s="11"/>
    </row>
    <row r="21" spans="3:11" ht="15">
      <c r="C21" s="11"/>
      <c r="D21" s="11"/>
      <c r="E21" s="11"/>
      <c r="F21" s="11"/>
      <c r="G21" s="11"/>
      <c r="H21" s="11"/>
      <c r="I21" s="11"/>
      <c r="J21" s="11"/>
      <c r="K21" s="11"/>
    </row>
    <row r="22" spans="3:11" ht="15"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Olavio</dc:creator>
  <cp:keywords/>
  <dc:description/>
  <cp:lastModifiedBy>Usuário</cp:lastModifiedBy>
  <cp:lastPrinted>2023-12-07T13:47:01Z</cp:lastPrinted>
  <dcterms:created xsi:type="dcterms:W3CDTF">2011-03-23T12:49:48Z</dcterms:created>
  <dcterms:modified xsi:type="dcterms:W3CDTF">2023-12-13T18:33:28Z</dcterms:modified>
  <cp:category/>
  <cp:version/>
  <cp:contentType/>
  <cp:contentStatus/>
</cp:coreProperties>
</file>