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OKA\00 - Projetos\168.21.2021 - Levino Lautert\02 - Documentos\"/>
    </mc:Choice>
  </mc:AlternateContent>
  <xr:revisionPtr revIDLastSave="0" documentId="13_ncr:1_{6FF12DD0-2AA3-4C42-AD42-89EBBE944676}" xr6:coauthVersionLast="47" xr6:coauthVersionMax="47" xr10:uidLastSave="{00000000-0000-0000-0000-000000000000}"/>
  <bookViews>
    <workbookView xWindow="-120" yWindow="-120" windowWidth="20730" windowHeight="11160" activeTab="2" xr2:uid="{C08447ED-F2EC-46ED-890E-15F2F10C33E4}"/>
  </bookViews>
  <sheets>
    <sheet name="Planilha Orçamentária" sheetId="1" r:id="rId1"/>
    <sheet name="Cronograma" sheetId="2" r:id="rId2"/>
    <sheet name="Planilha Orçamentária (2)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" l="1"/>
  <c r="I104" i="1"/>
  <c r="I9" i="3"/>
  <c r="H9" i="3"/>
  <c r="H8" i="3"/>
  <c r="I8" i="3" s="1"/>
  <c r="I10" i="3" s="1"/>
  <c r="I12" i="3" s="1"/>
  <c r="H63" i="1"/>
  <c r="I63" i="1" s="1"/>
  <c r="H94" i="1"/>
  <c r="I94" i="1" s="1"/>
  <c r="H70" i="1"/>
  <c r="I70" i="1" s="1"/>
  <c r="H101" i="1"/>
  <c r="I101" i="1" s="1"/>
  <c r="H100" i="1"/>
  <c r="I100" i="1" s="1"/>
  <c r="H99" i="1"/>
  <c r="I99" i="1" s="1"/>
  <c r="H95" i="1"/>
  <c r="I95" i="1" s="1"/>
  <c r="H93" i="1"/>
  <c r="I93" i="1" s="1"/>
  <c r="H92" i="1"/>
  <c r="I92" i="1" s="1"/>
  <c r="H91" i="1"/>
  <c r="I91" i="1" s="1"/>
  <c r="H87" i="1"/>
  <c r="I87" i="1" s="1"/>
  <c r="H86" i="1"/>
  <c r="I86" i="1" s="1"/>
  <c r="H85" i="1"/>
  <c r="I85" i="1" s="1"/>
  <c r="H84" i="1"/>
  <c r="I84" i="1" s="1"/>
  <c r="H81" i="1"/>
  <c r="I81" i="1" s="1"/>
  <c r="H77" i="1"/>
  <c r="I77" i="1" s="1"/>
  <c r="H76" i="1"/>
  <c r="I76" i="1" s="1"/>
  <c r="H75" i="1"/>
  <c r="I75" i="1" s="1"/>
  <c r="H74" i="1"/>
  <c r="I74" i="1" s="1"/>
  <c r="H69" i="1"/>
  <c r="I69" i="1" s="1"/>
  <c r="H68" i="1"/>
  <c r="I68" i="1" s="1"/>
  <c r="H61" i="1"/>
  <c r="I61" i="1" s="1"/>
  <c r="H62" i="1"/>
  <c r="I62" i="1" s="1"/>
  <c r="H64" i="1"/>
  <c r="I64" i="1" s="1"/>
  <c r="H60" i="1"/>
  <c r="I60" i="1" s="1"/>
  <c r="H56" i="1"/>
  <c r="I56" i="1" s="1"/>
  <c r="H52" i="1"/>
  <c r="I52" i="1" s="1"/>
  <c r="H48" i="1"/>
  <c r="I48" i="1" s="1"/>
  <c r="H42" i="1"/>
  <c r="I42" i="1" s="1"/>
  <c r="H43" i="1"/>
  <c r="I43" i="1" s="1"/>
  <c r="H41" i="1"/>
  <c r="I41" i="1" s="1"/>
  <c r="H47" i="1"/>
  <c r="I47" i="1" s="1"/>
  <c r="H36" i="1"/>
  <c r="I36" i="1" s="1"/>
  <c r="H37" i="1"/>
  <c r="I37" i="1" s="1"/>
  <c r="H35" i="1"/>
  <c r="I35" i="1" s="1"/>
  <c r="H30" i="1"/>
  <c r="I30" i="1" s="1"/>
  <c r="H31" i="1"/>
  <c r="I31" i="1" s="1"/>
  <c r="H29" i="1"/>
  <c r="I29" i="1" s="1"/>
  <c r="H23" i="1"/>
  <c r="I23" i="1" s="1"/>
  <c r="H24" i="1"/>
  <c r="I24" i="1" s="1"/>
  <c r="H25" i="1"/>
  <c r="I25" i="1" s="1"/>
  <c r="H22" i="1"/>
  <c r="I22" i="1" s="1"/>
  <c r="H17" i="1"/>
  <c r="H18" i="1"/>
  <c r="I18" i="1" s="1"/>
  <c r="H16" i="1"/>
  <c r="I16" i="1" s="1"/>
  <c r="H9" i="1"/>
  <c r="I9" i="1" s="1"/>
  <c r="H10" i="1"/>
  <c r="I10" i="1" s="1"/>
  <c r="H11" i="1"/>
  <c r="I11" i="1" s="1"/>
  <c r="H12" i="1"/>
  <c r="I12" i="1" s="1"/>
  <c r="H8" i="1"/>
  <c r="I8" i="1" s="1"/>
  <c r="I88" i="1" l="1"/>
  <c r="F22" i="2" s="1"/>
  <c r="I96" i="1"/>
  <c r="F23" i="2" s="1"/>
  <c r="I82" i="1"/>
  <c r="F21" i="2" s="1"/>
  <c r="I71" i="1"/>
  <c r="F19" i="2" s="1"/>
  <c r="I13" i="1"/>
  <c r="I57" i="1"/>
  <c r="F17" i="2" s="1"/>
  <c r="I53" i="1"/>
  <c r="F16" i="2" s="1"/>
  <c r="I38" i="1"/>
  <c r="F13" i="2" s="1"/>
  <c r="I17" i="1"/>
  <c r="F9" i="2" l="1"/>
  <c r="I78" i="1"/>
  <c r="F20" i="2" s="1"/>
  <c r="I65" i="1"/>
  <c r="F18" i="2" s="1"/>
  <c r="I49" i="1"/>
  <c r="F15" i="2" s="1"/>
  <c r="I44" i="1"/>
  <c r="F14" i="2" s="1"/>
  <c r="I32" i="1"/>
  <c r="F12" i="2" s="1"/>
  <c r="I26" i="1"/>
  <c r="F11" i="2" s="1"/>
  <c r="I19" i="1"/>
  <c r="F10" i="2" s="1"/>
  <c r="I25" i="2" l="1"/>
  <c r="I102" i="1"/>
  <c r="F24" i="2" l="1"/>
  <c r="F25" i="2"/>
  <c r="I26" i="2" s="1"/>
  <c r="H14" i="2"/>
  <c r="H11" i="2" l="1"/>
  <c r="H22" i="2"/>
  <c r="H23" i="2"/>
  <c r="H18" i="2"/>
  <c r="H16" i="2"/>
  <c r="H17" i="2"/>
  <c r="K26" i="2"/>
  <c r="H21" i="2"/>
  <c r="H12" i="2"/>
  <c r="H10" i="2"/>
  <c r="H9" i="2"/>
  <c r="H13" i="2"/>
  <c r="H15" i="2"/>
  <c r="H20" i="2"/>
  <c r="H19" i="2"/>
  <c r="H24" i="2"/>
</calcChain>
</file>

<file path=xl/sharedStrings.xml><?xml version="1.0" encoding="utf-8"?>
<sst xmlns="http://schemas.openxmlformats.org/spreadsheetml/2006/main" count="370" uniqueCount="150">
  <si>
    <t>Plailha Orçamentária</t>
  </si>
  <si>
    <t>ITEM</t>
  </si>
  <si>
    <t>FONTE</t>
  </si>
  <si>
    <t>DESCRIÇÃO DOS SERVIÇOS</t>
  </si>
  <si>
    <t xml:space="preserve">UN </t>
  </si>
  <si>
    <t>CUSTO (R$)</t>
  </si>
  <si>
    <t>PREÇO (R$)</t>
  </si>
  <si>
    <t>QUANT</t>
  </si>
  <si>
    <t>BDI</t>
  </si>
  <si>
    <t>Subtotal</t>
  </si>
  <si>
    <t>1.1</t>
  </si>
  <si>
    <t>1.2</t>
  </si>
  <si>
    <t>1.3</t>
  </si>
  <si>
    <t>Valor TOTAL com BDI</t>
  </si>
  <si>
    <t>2.1</t>
  </si>
  <si>
    <t>2.2</t>
  </si>
  <si>
    <t>2.3</t>
  </si>
  <si>
    <t>CÓD</t>
  </si>
  <si>
    <t>m²</t>
  </si>
  <si>
    <t>SINAPI</t>
  </si>
  <si>
    <t xml:space="preserve">un </t>
  </si>
  <si>
    <t xml:space="preserve">m </t>
  </si>
  <si>
    <t>3.1</t>
  </si>
  <si>
    <t>3.2</t>
  </si>
  <si>
    <t>3.3</t>
  </si>
  <si>
    <t>4.1</t>
  </si>
  <si>
    <t>4.2</t>
  </si>
  <si>
    <t>4.3</t>
  </si>
  <si>
    <t>6.1</t>
  </si>
  <si>
    <t>6.2</t>
  </si>
  <si>
    <t>6.3</t>
  </si>
  <si>
    <t>5.1</t>
  </si>
  <si>
    <t>5.2</t>
  </si>
  <si>
    <t>5.3</t>
  </si>
  <si>
    <t>m³</t>
  </si>
  <si>
    <t>7.1</t>
  </si>
  <si>
    <t>7.2</t>
  </si>
  <si>
    <t>8.1</t>
  </si>
  <si>
    <t>9.1</t>
  </si>
  <si>
    <t>10.1</t>
  </si>
  <si>
    <t>10.2</t>
  </si>
  <si>
    <t>10.3</t>
  </si>
  <si>
    <t>Local: Rua Osvaldo Cruz - Condor/RS</t>
  </si>
  <si>
    <t>Canteiro de Obra</t>
  </si>
  <si>
    <t xml:space="preserve">TOTAL C/ BDI </t>
  </si>
  <si>
    <t>Tapume com compensado de madeira.</t>
  </si>
  <si>
    <t>RRT, Impostos.</t>
  </si>
  <si>
    <t>Placa de Obra em Chapa Galvanizada.</t>
  </si>
  <si>
    <t>Execução de depósito em canteiro de obra em chapa de madeira compensada, não incluso mobiliário.</t>
  </si>
  <si>
    <t>Movimentação de Terra</t>
  </si>
  <si>
    <t>Escavação manual de vala com profundidade menor ou igual a 1,30m.</t>
  </si>
  <si>
    <t>Preparo de fundo de vala com largura maior ou igual a 1,5m e menor que 2,5m, em local com nível alto de interfêrencia.</t>
  </si>
  <si>
    <t>Reaterro manual de valas com compactação mecanizada.</t>
  </si>
  <si>
    <t>Sapatas</t>
  </si>
  <si>
    <t>Lastro de concreto magro, aplicado em pisos ou radiers, espessura de 5cm.</t>
  </si>
  <si>
    <t>Fabricação, montagem e desmontagem de fôrma para sapata, em chapa de madeira compesada resinada, e=17mm, 2 utilizações.</t>
  </si>
  <si>
    <t>Locação covencional de obra, utilizando gabarito de tábuas corridas pontaletas a cada 2,00m - 2 utilizações.</t>
  </si>
  <si>
    <t>Armação de estruturas de concreto armado, exceto vigas, pilares, lajes e fundação, utilizando aço CA-50 de 10,0mm - Montagem.</t>
  </si>
  <si>
    <t>Kg</t>
  </si>
  <si>
    <t>Concretagem de sapatas, FCK 30 Mpa, com uso de bomba lançamento, adensamento e acabamento.</t>
  </si>
  <si>
    <t>Vigas Baldrame</t>
  </si>
  <si>
    <t>Fabricação, montagem e desmontagem de fôrma para vigas baldrame, em madeira serrada, E=25mm, 1 utilização.</t>
  </si>
  <si>
    <t>Armação de pilar ou viga de uma estrutura convencional de concreto armado em uma edificação térrea ou sobrado utilizando aço CA-50 de 10,0mm- Montagem.</t>
  </si>
  <si>
    <t>Concreto FCK=25Mpa, traço 1:2,3:2,7 (Cimento/areia
média/brita 1)-Preparo mecânico com betoneira 600l</t>
  </si>
  <si>
    <t>Pilares</t>
  </si>
  <si>
    <t>Montagem e desmontagem de fôrma de pilares e estruturas similares, pé-direito simples, em chapa de madeira compensada plastificada, 4 utilizações.</t>
  </si>
  <si>
    <t>Armação de pilar ou viga de uma estrutura convencional de concreto armado em uma edificação térrea ou sobrado utilizando aço CA-50 de 10,0 mm - Montagem.</t>
  </si>
  <si>
    <t>Concretagem de pilares, FCK=25Mpa, com uso de bomba em edificação com seção média de pilares maior que 0,25m2 - lançamento, adensamento e acabamento.</t>
  </si>
  <si>
    <t>Vigas</t>
  </si>
  <si>
    <t>Montagem e desmontagem de fôrma de pilares e estruturassimilares, pé-direito simples, em chapa de madeira compensada plastificada, 4 utilizações.</t>
  </si>
  <si>
    <t>Concretagem de vigas, FCK=25Mpa, com uso de bomba em edificação com seção média de pilares maior que 0,25m² - lançamento, adensamento e acabamento.</t>
  </si>
  <si>
    <t>Vergas e Contravergas</t>
  </si>
  <si>
    <t>Verga moldada in loco em concreto para janelas com mais de 1,5m de vão.</t>
  </si>
  <si>
    <t>Contraverga moldada in loco em concreto para vãos de mais de 1,5m de comprimento.</t>
  </si>
  <si>
    <t>Impermeabilização</t>
  </si>
  <si>
    <t>Impermeabilização de superfície com emulsão asfáltica, 3 demãos.</t>
  </si>
  <si>
    <t>Alvenaria</t>
  </si>
  <si>
    <t>Alvenaria de vedação de blocos cerâmico furados na horizontal de 14x19x19cm (espessura 14 cm, bloco deitado) de parece com área líquida maior ou igual a 6m² com vãos e argamassa de assentamento com preparo em betoneira.</t>
  </si>
  <si>
    <t>Cobertura</t>
  </si>
  <si>
    <t>Fabricação e instalação de tesoura inteira em madeira não aparelhada, vão de 8 m, para telha ondulada de fibrocimento, metálica, plástica ou termoacústica, incluso içamento. af_07/2019.</t>
  </si>
  <si>
    <t xml:space="preserve">Un </t>
  </si>
  <si>
    <t>10.4</t>
  </si>
  <si>
    <t>Telhamento com telha ondulada de fibrocimento e = 6 mm, com recobrimento lateral de 1 1/4 de onda para telhado com inclinação máxima de 10°, com até 2 águas, incluso içamento. Af_07/2019.</t>
  </si>
  <si>
    <t>Cumeeira para telha de fibrocimento ondulada e = 6 mm, incluso acessórios de fixação e içamento. Af_07/2019,</t>
  </si>
  <si>
    <t>Trama de madeira composta por terças para telhados de até 2 águas para telha ondulada de fibrocimento, metálica, plástica ou termoacústica, incluso transporte vertical. Af_07/2019.</t>
  </si>
  <si>
    <t>Revestimanto</t>
  </si>
  <si>
    <t>11.1</t>
  </si>
  <si>
    <t>11.2</t>
  </si>
  <si>
    <t>11.3</t>
  </si>
  <si>
    <t>Pavimentação Interna</t>
  </si>
  <si>
    <t>Pavimentação Externa</t>
  </si>
  <si>
    <t>Esquadrias</t>
  </si>
  <si>
    <t>Instalações Elétricas</t>
  </si>
  <si>
    <t>Pintura</t>
  </si>
  <si>
    <t>12.1</t>
  </si>
  <si>
    <t>12.2</t>
  </si>
  <si>
    <t>12.3</t>
  </si>
  <si>
    <t>12.4</t>
  </si>
  <si>
    <t>13.1</t>
  </si>
  <si>
    <t>14.1</t>
  </si>
  <si>
    <t>14.2</t>
  </si>
  <si>
    <t>14.3</t>
  </si>
  <si>
    <t>14.4</t>
  </si>
  <si>
    <t>15.1</t>
  </si>
  <si>
    <t>15.2</t>
  </si>
  <si>
    <t>15.3</t>
  </si>
  <si>
    <t>15.4</t>
  </si>
  <si>
    <t>16.1</t>
  </si>
  <si>
    <t>16.2</t>
  </si>
  <si>
    <t>16.3</t>
  </si>
  <si>
    <t>Chapisco aplicado em alvenaria (sem presença de vãos) e estrutura de concreto de fachada, com colher de pedreiro. Argamassa traço 1:3 com preparo em betoneira 400l.</t>
  </si>
  <si>
    <t>Massa única, para recebimento de pintura, em argamassa traço 1:2:8, preparo manual, aplicada manualmente em faces internas de paredes, espessura de 20mm, com execução de taliscas.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</si>
  <si>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Af_06/2014.</t>
  </si>
  <si>
    <t>Contrapiso em argamassa traço 1:4 (cimento e areia), preparo mecânico com betoneira 400l, aplicação em áreas secas sobre laje, não aderido, espessura 5 cm.</t>
  </si>
  <si>
    <t>Revestimento cerâmico para piso com placa tipo esmaltada extra de dimensões 45x45 cm aplicada em ambiente de área maior que 10 m².</t>
  </si>
  <si>
    <t>Piso em porcelanato retificado extra, formato menor ou igual a 2025 cm².</t>
  </si>
  <si>
    <t>Soleira de granito, largura 15cm, espessura 2,0cm.</t>
  </si>
  <si>
    <t>Piso cimentado, traço 1:3 (cimento e areia), acabamento liso, espessura 3,0cm, preparp mecânico da argamassa.</t>
  </si>
  <si>
    <t>Kit de portas de madeira para verniz, semi-oca (leve ou média), padrão médio, 90x210cm, espessura de 3,5cm, itens inclusos: dobradiças, montagem e instalação do batente, sem fechadura, fornecimento e instalação.</t>
  </si>
  <si>
    <t>Fechadura de embutir para portas internas, completa, acabamento padrão popular,com execução de furo - fornecimento e instalação.</t>
  </si>
  <si>
    <t>Janela de aço tipo basculante, com batente, ferragens e pintura anticorrosiva. Exclusive vidros, acabamento, alizar e contramarco, fornecimento e instalação Af_ 12/2019.</t>
  </si>
  <si>
    <t>Vidro liso comum transparente, espessura 4mm.</t>
  </si>
  <si>
    <t>Ponto de tomada residencial incluindo tomada 10A/250v, caixa elétrica, eletroduto, cano, rasgo, quebra e chubamento.</t>
  </si>
  <si>
    <t>Ponto de iluminação residencial incluindo interruptor simples (2 módulos), caixa elétrica, eletroduto, cabo,rasgo, quebra e chumbamento (excluindo luminaria e lampada)</t>
  </si>
  <si>
    <t>Luminária spot de sobrepor em alumínio com aleta plastica para 1 lampada, base e27, potencia maxima 40/60W (não inclui lampada).</t>
  </si>
  <si>
    <t>Quadro de districuição de energia em PVC, de embutir, sem barramento, para 6 disjuntores-fornecimento e instalação.</t>
  </si>
  <si>
    <t>Disjuntor monopolar tipo DIN, corrente nominal de 16Afornecimento e instalação.</t>
  </si>
  <si>
    <t>Aplicação de fundo selador acrílico em parede, uma demão.</t>
  </si>
  <si>
    <t>Aplicação manual de pintura com tinta látex acrílica em parede, duas demãos.</t>
  </si>
  <si>
    <t>Pintura em verniz sintetico brilhante em madeira, tres demão</t>
  </si>
  <si>
    <t>Forro em réguas de pvc, frisado, para ambientes comerciais, inclusive estrutura de fixação. Af_05/2017_P</t>
  </si>
  <si>
    <t>3.4</t>
  </si>
  <si>
    <t>CRONOGRAMA FISICO-FINACEIRO</t>
  </si>
  <si>
    <t>VALOR</t>
  </si>
  <si>
    <t>%</t>
  </si>
  <si>
    <t xml:space="preserve">Valor TOTAL </t>
  </si>
  <si>
    <t>SP</t>
  </si>
  <si>
    <t>AC</t>
  </si>
  <si>
    <t>1º PARCELA</t>
  </si>
  <si>
    <t>2º PARCELA</t>
  </si>
  <si>
    <t>3º PARCELA</t>
  </si>
  <si>
    <t>4º PARCELA</t>
  </si>
  <si>
    <t>-</t>
  </si>
  <si>
    <t>VALORES</t>
  </si>
  <si>
    <t>COTAÇÃO</t>
  </si>
  <si>
    <t>Cobertura de Policarbonato em estrutura metálica, com terças 40 x 40mm e pilares de sustentação de 80 x 80mm.</t>
  </si>
  <si>
    <t>Cobertura de Policarbonato</t>
  </si>
  <si>
    <t>Obra: Cobertura de policarbonato</t>
  </si>
  <si>
    <t>Obra: Ampliação de uma sala de aula E. M. Levino Lautert</t>
  </si>
  <si>
    <t>Obra: Ampliação de uma sala de aula da E.M. Levino Lautert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</si>
</sst>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/>
    <xf numFmtId="9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/>
    </xf>
    <xf numFmtId="0" fontId="6" fillId="2" borderId="0" xfId="0" applyFont="1" applyFill="1"/>
    <xf numFmtId="0" fontId="4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 wrapText="1"/>
    </xf>
    <xf numFmtId="9" fontId="3" fillId="4" borderId="1" xfId="2" applyFont="1" applyFill="1" applyBorder="1" applyAlignment="1">
      <alignment horizontal="center" vertical="center"/>
    </xf>
    <xf numFmtId="9" fontId="3" fillId="4" borderId="1" xfId="2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vertical="center"/>
    </xf>
    <xf numFmtId="2" fontId="4" fillId="5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3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4" fontId="4" fillId="5" borderId="2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center" vertical="center"/>
    </xf>
    <xf numFmtId="164" fontId="4" fillId="3" borderId="2" xfId="1" applyFont="1" applyFill="1" applyBorder="1" applyAlignment="1">
      <alignment horizontal="center" vertical="center"/>
    </xf>
    <xf numFmtId="164" fontId="4" fillId="3" borderId="4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80595</xdr:rowOff>
    </xdr:from>
    <xdr:to>
      <xdr:col>3</xdr:col>
      <xdr:colOff>1399443</xdr:colOff>
      <xdr:row>118</xdr:row>
      <xdr:rowOff>107943</xdr:rowOff>
    </xdr:to>
    <xdr:sp macro="" textlink="">
      <xdr:nvSpPr>
        <xdr:cNvPr id="4" name="Caixa de Texto 6">
          <a:extLst>
            <a:ext uri="{FF2B5EF4-FFF2-40B4-BE49-F238E27FC236}">
              <a16:creationId xmlns:a16="http://schemas.microsoft.com/office/drawing/2014/main" id="{1098F512-AEF6-48EA-B0AE-9D52A1A314CB}"/>
            </a:ext>
          </a:extLst>
        </xdr:cNvPr>
        <xdr:cNvSpPr txBox="1">
          <a:spLocks noChangeArrowheads="1"/>
        </xdr:cNvSpPr>
      </xdr:nvSpPr>
      <xdr:spPr bwMode="auto">
        <a:xfrm>
          <a:off x="0" y="32216480"/>
          <a:ext cx="2645020" cy="613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/>
          <a:r>
            <a:rPr lang="pt-BR" sz="115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</a:t>
          </a:r>
          <a:r>
            <a:rPr lang="pt-BR" sz="13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</a:t>
          </a:r>
          <a:endParaRPr lang="pt-B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pt-BR" sz="13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</a:rPr>
            <a:t> </a:t>
          </a:r>
          <a:r>
            <a:rPr lang="pt-BR" sz="1200" b="1">
              <a:effectLst/>
              <a:latin typeface="+mn-lt"/>
              <a:ea typeface="Times New Roman" panose="02020603050405020304" pitchFamily="18" charset="0"/>
            </a:rPr>
            <a:t>Arq. Omar Kuhn</a:t>
          </a:r>
          <a:endParaRPr lang="pt-BR" sz="1000">
            <a:effectLst/>
            <a:latin typeface="+mn-lt"/>
            <a:ea typeface="Times New Roman" panose="02020603050405020304" pitchFamily="18" charset="0"/>
          </a:endParaRPr>
        </a:p>
        <a:p>
          <a:pPr algn="ctr"/>
          <a:r>
            <a:rPr lang="pt-BR" sz="800">
              <a:effectLst/>
              <a:latin typeface="+mn-lt"/>
              <a:ea typeface="Times New Roman" panose="02020603050405020304" pitchFamily="18" charset="0"/>
            </a:rPr>
            <a:t>Arquiteto e Urbanista – CAU A1866559</a:t>
          </a:r>
          <a:endParaRPr lang="pt-BR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80595</xdr:rowOff>
    </xdr:from>
    <xdr:to>
      <xdr:col>4</xdr:col>
      <xdr:colOff>1399443</xdr:colOff>
      <xdr:row>39</xdr:row>
      <xdr:rowOff>107943</xdr:rowOff>
    </xdr:to>
    <xdr:sp macro="" textlink="">
      <xdr:nvSpPr>
        <xdr:cNvPr id="2" name="Caixa de Texto 6">
          <a:extLst>
            <a:ext uri="{FF2B5EF4-FFF2-40B4-BE49-F238E27FC236}">
              <a16:creationId xmlns:a16="http://schemas.microsoft.com/office/drawing/2014/main" id="{B11BC329-EDF5-4F28-B7D8-4E85039C779E}"/>
            </a:ext>
          </a:extLst>
        </xdr:cNvPr>
        <xdr:cNvSpPr txBox="1">
          <a:spLocks noChangeArrowheads="1"/>
        </xdr:cNvSpPr>
      </xdr:nvSpPr>
      <xdr:spPr bwMode="auto">
        <a:xfrm>
          <a:off x="0" y="31894095"/>
          <a:ext cx="2647218" cy="598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/>
          <a:r>
            <a:rPr lang="pt-BR" sz="115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</a:t>
          </a:r>
          <a:r>
            <a:rPr lang="pt-BR" sz="13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</a:t>
          </a:r>
          <a:endParaRPr lang="pt-B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pt-BR" sz="13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</a:rPr>
            <a:t> </a:t>
          </a:r>
          <a:r>
            <a:rPr lang="pt-BR" sz="1200" b="1">
              <a:effectLst/>
              <a:latin typeface="+mn-lt"/>
              <a:ea typeface="Times New Roman" panose="02020603050405020304" pitchFamily="18" charset="0"/>
            </a:rPr>
            <a:t>Arq. Omar Kuhn</a:t>
          </a:r>
          <a:endParaRPr lang="pt-BR" sz="1000">
            <a:effectLst/>
            <a:latin typeface="+mn-lt"/>
            <a:ea typeface="Times New Roman" panose="02020603050405020304" pitchFamily="18" charset="0"/>
          </a:endParaRPr>
        </a:p>
        <a:p>
          <a:pPr algn="ctr"/>
          <a:r>
            <a:rPr lang="pt-BR" sz="800">
              <a:effectLst/>
              <a:latin typeface="+mn-lt"/>
              <a:ea typeface="Times New Roman" panose="02020603050405020304" pitchFamily="18" charset="0"/>
            </a:rPr>
            <a:t>Arquiteto e Urbanista – CAU A1866559</a:t>
          </a:r>
          <a:endParaRPr lang="pt-BR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80595</xdr:rowOff>
    </xdr:from>
    <xdr:to>
      <xdr:col>3</xdr:col>
      <xdr:colOff>1399443</xdr:colOff>
      <xdr:row>26</xdr:row>
      <xdr:rowOff>107943</xdr:rowOff>
    </xdr:to>
    <xdr:sp macro="" textlink="">
      <xdr:nvSpPr>
        <xdr:cNvPr id="2" name="Caixa de Texto 6">
          <a:extLst>
            <a:ext uri="{FF2B5EF4-FFF2-40B4-BE49-F238E27FC236}">
              <a16:creationId xmlns:a16="http://schemas.microsoft.com/office/drawing/2014/main" id="{B6FA3620-757C-4DDB-9972-D780DD413A2D}"/>
            </a:ext>
          </a:extLst>
        </xdr:cNvPr>
        <xdr:cNvSpPr txBox="1">
          <a:spLocks noChangeArrowheads="1"/>
        </xdr:cNvSpPr>
      </xdr:nvSpPr>
      <xdr:spPr bwMode="auto">
        <a:xfrm>
          <a:off x="0" y="33179970"/>
          <a:ext cx="2647218" cy="598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spAutoFit/>
        </a:bodyPr>
        <a:lstStyle/>
        <a:p>
          <a:pPr algn="ctr"/>
          <a:r>
            <a:rPr lang="pt-BR" sz="115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</a:t>
          </a:r>
          <a:r>
            <a:rPr lang="pt-BR" sz="13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</a:t>
          </a:r>
          <a:endParaRPr lang="pt-BR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pt-BR" sz="13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</a:rPr>
            <a:t> </a:t>
          </a:r>
          <a:r>
            <a:rPr lang="pt-BR" sz="1200" b="1">
              <a:effectLst/>
              <a:latin typeface="+mn-lt"/>
              <a:ea typeface="Times New Roman" panose="02020603050405020304" pitchFamily="18" charset="0"/>
            </a:rPr>
            <a:t>Arq. Omar Kuhn</a:t>
          </a:r>
          <a:endParaRPr lang="pt-BR" sz="1000">
            <a:effectLst/>
            <a:latin typeface="+mn-lt"/>
            <a:ea typeface="Times New Roman" panose="02020603050405020304" pitchFamily="18" charset="0"/>
          </a:endParaRPr>
        </a:p>
        <a:p>
          <a:pPr algn="ctr"/>
          <a:r>
            <a:rPr lang="pt-BR" sz="800">
              <a:effectLst/>
              <a:latin typeface="+mn-lt"/>
              <a:ea typeface="Times New Roman" panose="02020603050405020304" pitchFamily="18" charset="0"/>
            </a:rPr>
            <a:t>Arquiteto e Urbanista – CAU A1866559</a:t>
          </a:r>
          <a:endParaRPr lang="pt-BR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BBCD-216F-4C8B-8F41-ECD0745180F2}">
  <dimension ref="A1:I117"/>
  <sheetViews>
    <sheetView zoomScale="130" zoomScaleNormal="130" workbookViewId="0">
      <pane ySplit="5" topLeftCell="A60" activePane="bottomLeft" state="frozen"/>
      <selection pane="bottomLeft" activeCell="F12" sqref="F12"/>
    </sheetView>
  </sheetViews>
  <sheetFormatPr defaultRowHeight="11.25" x14ac:dyDescent="0.2"/>
  <cols>
    <col min="1" max="1" width="5.28515625" style="1" customWidth="1"/>
    <col min="2" max="2" width="6.140625" style="1" customWidth="1"/>
    <col min="3" max="3" width="7.28515625" style="1" customWidth="1"/>
    <col min="4" max="4" width="34.7109375" style="1" customWidth="1"/>
    <col min="5" max="5" width="4.42578125" style="1" customWidth="1"/>
    <col min="6" max="6" width="7.28515625" style="1" customWidth="1"/>
    <col min="7" max="7" width="9.28515625" style="1" customWidth="1"/>
    <col min="8" max="8" width="10.28515625" style="1" customWidth="1"/>
    <col min="9" max="9" width="11.5703125" style="1" customWidth="1"/>
    <col min="10" max="16384" width="9.140625" style="1"/>
  </cols>
  <sheetData>
    <row r="1" spans="1:9" x14ac:dyDescent="0.2">
      <c r="A1" s="1" t="s">
        <v>148</v>
      </c>
    </row>
    <row r="2" spans="1:9" x14ac:dyDescent="0.2">
      <c r="A2" s="1" t="s">
        <v>42</v>
      </c>
      <c r="H2" s="1" t="s">
        <v>8</v>
      </c>
      <c r="I2" s="2">
        <v>0.25</v>
      </c>
    </row>
    <row r="3" spans="1:9" x14ac:dyDescent="0.2">
      <c r="A3" s="1" t="s">
        <v>0</v>
      </c>
      <c r="I3" s="33">
        <v>1.25</v>
      </c>
    </row>
    <row r="5" spans="1:9" s="5" customFormat="1" ht="18.75" customHeight="1" x14ac:dyDescent="0.25">
      <c r="A5" s="4" t="s">
        <v>1</v>
      </c>
      <c r="B5" s="4" t="s">
        <v>17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5</v>
      </c>
      <c r="H5" s="4" t="s">
        <v>6</v>
      </c>
      <c r="I5" s="4" t="s">
        <v>44</v>
      </c>
    </row>
    <row r="6" spans="1:9" s="5" customFormat="1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s="5" customFormat="1" x14ac:dyDescent="0.25">
      <c r="A7" s="4">
        <v>1</v>
      </c>
      <c r="B7" s="52" t="s">
        <v>43</v>
      </c>
      <c r="C7" s="53"/>
      <c r="D7" s="53"/>
      <c r="E7" s="53"/>
      <c r="F7" s="53"/>
      <c r="G7" s="53"/>
      <c r="H7" s="53"/>
      <c r="I7" s="54"/>
    </row>
    <row r="8" spans="1:9" s="3" customFormat="1" x14ac:dyDescent="0.25">
      <c r="A8" s="7"/>
      <c r="B8" s="7"/>
      <c r="C8" s="7"/>
      <c r="D8" s="8" t="s">
        <v>46</v>
      </c>
      <c r="E8" s="7" t="s">
        <v>20</v>
      </c>
      <c r="F8" s="9">
        <v>1</v>
      </c>
      <c r="G8" s="10">
        <v>800</v>
      </c>
      <c r="H8" s="10">
        <f>F8*G8</f>
        <v>800</v>
      </c>
      <c r="I8" s="10">
        <f>H8*I3</f>
        <v>1000</v>
      </c>
    </row>
    <row r="9" spans="1:9" s="3" customFormat="1" x14ac:dyDescent="0.25">
      <c r="A9" s="7" t="s">
        <v>10</v>
      </c>
      <c r="B9" s="7">
        <v>8413</v>
      </c>
      <c r="C9" s="7" t="s">
        <v>19</v>
      </c>
      <c r="D9" s="8" t="s">
        <v>47</v>
      </c>
      <c r="E9" s="7" t="s">
        <v>20</v>
      </c>
      <c r="F9" s="9">
        <v>1</v>
      </c>
      <c r="G9" s="10">
        <v>864</v>
      </c>
      <c r="H9" s="10">
        <f t="shared" ref="H9:H12" si="0">F9*G9</f>
        <v>864</v>
      </c>
      <c r="I9" s="10">
        <f>H9*I3</f>
        <v>1080</v>
      </c>
    </row>
    <row r="10" spans="1:9" s="3" customFormat="1" ht="33.75" x14ac:dyDescent="0.25">
      <c r="A10" s="7" t="s">
        <v>11</v>
      </c>
      <c r="B10" s="7">
        <v>93584</v>
      </c>
      <c r="C10" s="7" t="s">
        <v>19</v>
      </c>
      <c r="D10" s="8" t="s">
        <v>48</v>
      </c>
      <c r="E10" s="7" t="s">
        <v>18</v>
      </c>
      <c r="F10" s="11">
        <v>12</v>
      </c>
      <c r="G10" s="26">
        <v>787.45</v>
      </c>
      <c r="H10" s="10">
        <f t="shared" si="0"/>
        <v>9449.4000000000015</v>
      </c>
      <c r="I10" s="10">
        <f>H10*I3</f>
        <v>11811.750000000002</v>
      </c>
    </row>
    <row r="11" spans="1:9" s="3" customFormat="1" x14ac:dyDescent="0.25">
      <c r="A11" s="7" t="s">
        <v>12</v>
      </c>
      <c r="B11" s="7">
        <v>98458</v>
      </c>
      <c r="C11" s="7" t="s">
        <v>19</v>
      </c>
      <c r="D11" s="8" t="s">
        <v>45</v>
      </c>
      <c r="E11" s="7" t="s">
        <v>18</v>
      </c>
      <c r="F11" s="9">
        <v>65</v>
      </c>
      <c r="G11" s="26">
        <v>110.92</v>
      </c>
      <c r="H11" s="10">
        <f t="shared" si="0"/>
        <v>7209.8</v>
      </c>
      <c r="I11" s="10">
        <f>H11*I3</f>
        <v>9012.25</v>
      </c>
    </row>
    <row r="12" spans="1:9" s="3" customFormat="1" ht="33.75" x14ac:dyDescent="0.25">
      <c r="A12" s="7" t="s">
        <v>12</v>
      </c>
      <c r="B12" s="7">
        <v>99059</v>
      </c>
      <c r="C12" s="7" t="s">
        <v>19</v>
      </c>
      <c r="D12" s="8" t="s">
        <v>56</v>
      </c>
      <c r="E12" s="7" t="s">
        <v>18</v>
      </c>
      <c r="F12" s="9">
        <v>121.87</v>
      </c>
      <c r="G12" s="26">
        <v>41.45</v>
      </c>
      <c r="H12" s="10">
        <f t="shared" si="0"/>
        <v>5051.5115000000005</v>
      </c>
      <c r="I12" s="10">
        <f>H12*I3</f>
        <v>6314.3893750000007</v>
      </c>
    </row>
    <row r="13" spans="1:9" s="3" customFormat="1" x14ac:dyDescent="0.25">
      <c r="A13" s="49" t="s">
        <v>9</v>
      </c>
      <c r="B13" s="50"/>
      <c r="C13" s="50"/>
      <c r="D13" s="50"/>
      <c r="E13" s="50"/>
      <c r="F13" s="50"/>
      <c r="G13" s="50"/>
      <c r="H13" s="51"/>
      <c r="I13" s="12">
        <f>SUM(I8:I12)</f>
        <v>29218.389374999999</v>
      </c>
    </row>
    <row r="14" spans="1:9" s="3" customFormat="1" x14ac:dyDescent="0.25">
      <c r="A14" s="13"/>
      <c r="B14" s="13"/>
      <c r="C14" s="13"/>
      <c r="D14" s="14"/>
    </row>
    <row r="15" spans="1:9" s="3" customFormat="1" x14ac:dyDescent="0.25">
      <c r="A15" s="21">
        <v>2</v>
      </c>
      <c r="B15" s="55" t="s">
        <v>49</v>
      </c>
      <c r="C15" s="56"/>
      <c r="D15" s="56"/>
      <c r="E15" s="56"/>
      <c r="F15" s="56"/>
      <c r="G15" s="56"/>
      <c r="H15" s="56"/>
      <c r="I15" s="57"/>
    </row>
    <row r="16" spans="1:9" s="3" customFormat="1" ht="22.5" x14ac:dyDescent="0.25">
      <c r="A16" s="22" t="s">
        <v>14</v>
      </c>
      <c r="B16" s="22">
        <v>93358</v>
      </c>
      <c r="C16" s="22" t="s">
        <v>19</v>
      </c>
      <c r="D16" s="8" t="s">
        <v>50</v>
      </c>
      <c r="E16" s="22" t="s">
        <v>34</v>
      </c>
      <c r="F16" s="23">
        <v>12.12</v>
      </c>
      <c r="G16" s="24">
        <v>66.930000000000007</v>
      </c>
      <c r="H16" s="24">
        <f>G16*F16</f>
        <v>811.19159999999999</v>
      </c>
      <c r="I16" s="24">
        <f>H16*I3</f>
        <v>1013.9895</v>
      </c>
    </row>
    <row r="17" spans="1:9" s="3" customFormat="1" ht="33.75" x14ac:dyDescent="0.25">
      <c r="A17" s="22" t="s">
        <v>15</v>
      </c>
      <c r="B17" s="22">
        <v>101616</v>
      </c>
      <c r="C17" s="22" t="s">
        <v>19</v>
      </c>
      <c r="D17" s="15" t="s">
        <v>51</v>
      </c>
      <c r="E17" s="22" t="s">
        <v>18</v>
      </c>
      <c r="F17" s="8">
        <v>24.25</v>
      </c>
      <c r="G17" s="8">
        <v>4.84</v>
      </c>
      <c r="H17" s="24">
        <f t="shared" ref="H17:H18" si="1">G17*F17</f>
        <v>117.36999999999999</v>
      </c>
      <c r="I17" s="24">
        <f>H17*I3</f>
        <v>146.71249999999998</v>
      </c>
    </row>
    <row r="18" spans="1:9" s="3" customFormat="1" ht="22.5" x14ac:dyDescent="0.25">
      <c r="A18" s="22" t="s">
        <v>16</v>
      </c>
      <c r="B18" s="22">
        <v>93382</v>
      </c>
      <c r="C18" s="22" t="s">
        <v>19</v>
      </c>
      <c r="D18" s="8" t="s">
        <v>52</v>
      </c>
      <c r="E18" s="22" t="s">
        <v>34</v>
      </c>
      <c r="F18" s="8">
        <v>10.15</v>
      </c>
      <c r="G18" s="8">
        <v>26.83</v>
      </c>
      <c r="H18" s="24">
        <f t="shared" si="1"/>
        <v>272.3245</v>
      </c>
      <c r="I18" s="24">
        <f>H18*I3</f>
        <v>340.40562499999999</v>
      </c>
    </row>
    <row r="19" spans="1:9" s="3" customFormat="1" x14ac:dyDescent="0.25">
      <c r="A19" s="58" t="s">
        <v>9</v>
      </c>
      <c r="B19" s="59"/>
      <c r="C19" s="59"/>
      <c r="D19" s="59"/>
      <c r="E19" s="59"/>
      <c r="F19" s="59"/>
      <c r="G19" s="59"/>
      <c r="H19" s="60"/>
      <c r="I19" s="25">
        <f>SUM(I16:I18)</f>
        <v>1501.1076250000001</v>
      </c>
    </row>
    <row r="20" spans="1:9" s="3" customFormat="1" x14ac:dyDescent="0.25">
      <c r="A20" s="13"/>
      <c r="B20" s="13"/>
      <c r="C20" s="13"/>
      <c r="D20" s="14"/>
    </row>
    <row r="21" spans="1:9" s="3" customFormat="1" x14ac:dyDescent="0.25">
      <c r="A21" s="4">
        <v>3</v>
      </c>
      <c r="B21" s="52" t="s">
        <v>53</v>
      </c>
      <c r="C21" s="53"/>
      <c r="D21" s="61"/>
      <c r="E21" s="53"/>
      <c r="F21" s="53"/>
      <c r="G21" s="53"/>
      <c r="H21" s="53"/>
      <c r="I21" s="54"/>
    </row>
    <row r="22" spans="1:9" s="3" customFormat="1" ht="22.5" x14ac:dyDescent="0.25">
      <c r="A22" s="7" t="s">
        <v>22</v>
      </c>
      <c r="B22" s="30">
        <v>95241</v>
      </c>
      <c r="C22" s="43" t="s">
        <v>19</v>
      </c>
      <c r="D22" s="44" t="s">
        <v>54</v>
      </c>
      <c r="E22" s="42" t="s">
        <v>18</v>
      </c>
      <c r="F22" s="9">
        <v>2.75</v>
      </c>
      <c r="G22" s="10">
        <v>24.04</v>
      </c>
      <c r="H22" s="10">
        <f>G22*F22</f>
        <v>66.11</v>
      </c>
      <c r="I22" s="10">
        <f>H22*I3</f>
        <v>82.637500000000003</v>
      </c>
    </row>
    <row r="23" spans="1:9" s="3" customFormat="1" ht="33.75" x14ac:dyDescent="0.25">
      <c r="A23" s="7" t="s">
        <v>23</v>
      </c>
      <c r="B23" s="7">
        <v>96529</v>
      </c>
      <c r="C23" s="43" t="s">
        <v>19</v>
      </c>
      <c r="D23" s="45" t="s">
        <v>55</v>
      </c>
      <c r="E23" s="42" t="s">
        <v>18</v>
      </c>
      <c r="F23" s="11">
        <v>15.85</v>
      </c>
      <c r="G23" s="11">
        <v>239.65</v>
      </c>
      <c r="H23" s="10">
        <f t="shared" ref="H23:H25" si="2">G23*F23</f>
        <v>3798.4524999999999</v>
      </c>
      <c r="I23" s="10">
        <f>H23*I3</f>
        <v>4748.0656250000002</v>
      </c>
    </row>
    <row r="24" spans="1:9" s="3" customFormat="1" ht="33.75" x14ac:dyDescent="0.25">
      <c r="A24" s="7" t="s">
        <v>24</v>
      </c>
      <c r="B24" s="7">
        <v>92919</v>
      </c>
      <c r="C24" s="43" t="s">
        <v>19</v>
      </c>
      <c r="D24" s="45" t="s">
        <v>57</v>
      </c>
      <c r="E24" s="42" t="s">
        <v>58</v>
      </c>
      <c r="F24" s="11">
        <v>32</v>
      </c>
      <c r="G24" s="11">
        <v>13.71</v>
      </c>
      <c r="H24" s="10">
        <f t="shared" si="2"/>
        <v>438.72</v>
      </c>
      <c r="I24" s="10">
        <f>H24*I3</f>
        <v>548.40000000000009</v>
      </c>
    </row>
    <row r="25" spans="1:9" s="3" customFormat="1" ht="33.75" x14ac:dyDescent="0.25">
      <c r="A25" s="7" t="s">
        <v>131</v>
      </c>
      <c r="B25" s="30">
        <v>96558</v>
      </c>
      <c r="C25" s="43" t="s">
        <v>19</v>
      </c>
      <c r="D25" s="44" t="s">
        <v>59</v>
      </c>
      <c r="E25" s="42" t="s">
        <v>34</v>
      </c>
      <c r="F25" s="11">
        <v>5.63</v>
      </c>
      <c r="G25" s="11">
        <v>524.54</v>
      </c>
      <c r="H25" s="10">
        <f t="shared" si="2"/>
        <v>2953.1601999999998</v>
      </c>
      <c r="I25" s="10">
        <f>H25*I3</f>
        <v>3691.4502499999999</v>
      </c>
    </row>
    <row r="26" spans="1:9" s="3" customFormat="1" x14ac:dyDescent="0.25">
      <c r="A26" s="49" t="s">
        <v>9</v>
      </c>
      <c r="B26" s="50"/>
      <c r="C26" s="50"/>
      <c r="D26" s="62"/>
      <c r="E26" s="50"/>
      <c r="F26" s="50"/>
      <c r="G26" s="50"/>
      <c r="H26" s="51"/>
      <c r="I26" s="12">
        <f>SUM(I22:I25)</f>
        <v>9070.5533749999995</v>
      </c>
    </row>
    <row r="27" spans="1:9" s="3" customFormat="1" x14ac:dyDescent="0.25">
      <c r="A27" s="13"/>
      <c r="B27" s="13"/>
      <c r="C27" s="13"/>
      <c r="D27" s="14"/>
    </row>
    <row r="28" spans="1:9" s="3" customFormat="1" x14ac:dyDescent="0.25">
      <c r="A28" s="4">
        <v>4</v>
      </c>
      <c r="B28" s="52" t="s">
        <v>60</v>
      </c>
      <c r="C28" s="53"/>
      <c r="D28" s="53"/>
      <c r="E28" s="53"/>
      <c r="F28" s="53"/>
      <c r="G28" s="53"/>
      <c r="H28" s="53"/>
      <c r="I28" s="54"/>
    </row>
    <row r="29" spans="1:9" s="3" customFormat="1" ht="33.75" x14ac:dyDescent="0.25">
      <c r="A29" s="7" t="s">
        <v>25</v>
      </c>
      <c r="B29" s="17">
        <v>96530</v>
      </c>
      <c r="C29" s="19" t="s">
        <v>19</v>
      </c>
      <c r="D29" s="18" t="s">
        <v>61</v>
      </c>
      <c r="E29" s="7" t="s">
        <v>18</v>
      </c>
      <c r="F29" s="9">
        <v>16.55</v>
      </c>
      <c r="G29" s="10">
        <v>124.92</v>
      </c>
      <c r="H29" s="10">
        <f>G29*F29</f>
        <v>2067.4259999999999</v>
      </c>
      <c r="I29" s="10">
        <f>H29*I3</f>
        <v>2584.2824999999998</v>
      </c>
    </row>
    <row r="30" spans="1:9" s="3" customFormat="1" ht="45" x14ac:dyDescent="0.25">
      <c r="A30" s="7" t="s">
        <v>26</v>
      </c>
      <c r="B30" s="17">
        <v>92778</v>
      </c>
      <c r="C30" s="7" t="s">
        <v>19</v>
      </c>
      <c r="D30" s="8" t="s">
        <v>62</v>
      </c>
      <c r="E30" s="7" t="s">
        <v>58</v>
      </c>
      <c r="F30" s="9">
        <v>33</v>
      </c>
      <c r="G30" s="26">
        <v>14.2</v>
      </c>
      <c r="H30" s="10">
        <f t="shared" ref="H30:H31" si="3">G30*F30</f>
        <v>468.59999999999997</v>
      </c>
      <c r="I30" s="10">
        <f>H30*I3</f>
        <v>585.75</v>
      </c>
    </row>
    <row r="31" spans="1:9" s="3" customFormat="1" ht="45" x14ac:dyDescent="0.25">
      <c r="A31" s="7" t="s">
        <v>27</v>
      </c>
      <c r="B31" s="17">
        <v>94971</v>
      </c>
      <c r="C31" s="7" t="s">
        <v>19</v>
      </c>
      <c r="D31" s="20" t="s">
        <v>63</v>
      </c>
      <c r="E31" s="7" t="s">
        <v>34</v>
      </c>
      <c r="F31" s="11">
        <v>2.91</v>
      </c>
      <c r="G31" s="26">
        <v>399.74</v>
      </c>
      <c r="H31" s="10">
        <f t="shared" si="3"/>
        <v>1163.2434000000001</v>
      </c>
      <c r="I31" s="10">
        <f>H31*I3</f>
        <v>1454.0542500000001</v>
      </c>
    </row>
    <row r="32" spans="1:9" s="3" customFormat="1" x14ac:dyDescent="0.25">
      <c r="A32" s="49" t="s">
        <v>9</v>
      </c>
      <c r="B32" s="50"/>
      <c r="C32" s="50"/>
      <c r="D32" s="50"/>
      <c r="E32" s="50"/>
      <c r="F32" s="50"/>
      <c r="G32" s="50"/>
      <c r="H32" s="51"/>
      <c r="I32" s="12">
        <f>SUM(I29:I31)</f>
        <v>4624.0867500000004</v>
      </c>
    </row>
    <row r="33" spans="1:9" s="3" customFormat="1" x14ac:dyDescent="0.25">
      <c r="A33" s="13"/>
      <c r="B33" s="13"/>
      <c r="C33" s="13"/>
    </row>
    <row r="34" spans="1:9" s="3" customFormat="1" x14ac:dyDescent="0.25">
      <c r="A34" s="4">
        <v>5</v>
      </c>
      <c r="B34" s="52" t="s">
        <v>64</v>
      </c>
      <c r="C34" s="53"/>
      <c r="D34" s="53"/>
      <c r="E34" s="53"/>
      <c r="F34" s="53"/>
      <c r="G34" s="53"/>
      <c r="H34" s="53"/>
      <c r="I34" s="54"/>
    </row>
    <row r="35" spans="1:9" s="3" customFormat="1" ht="45" x14ac:dyDescent="0.25">
      <c r="A35" s="7" t="s">
        <v>31</v>
      </c>
      <c r="B35" s="28">
        <v>92419</v>
      </c>
      <c r="C35" s="7" t="s">
        <v>19</v>
      </c>
      <c r="D35" s="8" t="s">
        <v>65</v>
      </c>
      <c r="E35" s="7" t="s">
        <v>18</v>
      </c>
      <c r="F35" s="9">
        <v>30.8</v>
      </c>
      <c r="G35" s="10">
        <v>80.03</v>
      </c>
      <c r="H35" s="10">
        <f>G35*F35</f>
        <v>2464.924</v>
      </c>
      <c r="I35" s="10">
        <f>H35*I3</f>
        <v>3081.1549999999997</v>
      </c>
    </row>
    <row r="36" spans="1:9" s="3" customFormat="1" ht="45" x14ac:dyDescent="0.25">
      <c r="A36" s="7" t="s">
        <v>32</v>
      </c>
      <c r="B36" s="28">
        <v>92778</v>
      </c>
      <c r="C36" s="7" t="s">
        <v>19</v>
      </c>
      <c r="D36" s="8" t="s">
        <v>66</v>
      </c>
      <c r="E36" s="7" t="s">
        <v>58</v>
      </c>
      <c r="F36" s="9">
        <v>36</v>
      </c>
      <c r="G36" s="26">
        <v>14.2</v>
      </c>
      <c r="H36" s="10">
        <f t="shared" ref="H36:H37" si="4">G36*F36</f>
        <v>511.2</v>
      </c>
      <c r="I36" s="10">
        <f>H36*I3</f>
        <v>639</v>
      </c>
    </row>
    <row r="37" spans="1:9" s="3" customFormat="1" ht="45" x14ac:dyDescent="0.25">
      <c r="A37" s="22" t="s">
        <v>33</v>
      </c>
      <c r="B37" s="22">
        <v>92722</v>
      </c>
      <c r="C37" s="22" t="s">
        <v>19</v>
      </c>
      <c r="D37" s="15" t="s">
        <v>67</v>
      </c>
      <c r="E37" s="22" t="s">
        <v>34</v>
      </c>
      <c r="F37" s="23">
        <v>1.23</v>
      </c>
      <c r="G37" s="27">
        <v>491.71</v>
      </c>
      <c r="H37" s="10">
        <f t="shared" si="4"/>
        <v>604.80329999999992</v>
      </c>
      <c r="I37" s="10">
        <f>H37*I3</f>
        <v>756.00412499999993</v>
      </c>
    </row>
    <row r="38" spans="1:9" s="3" customFormat="1" x14ac:dyDescent="0.25">
      <c r="A38" s="49" t="s">
        <v>9</v>
      </c>
      <c r="B38" s="50"/>
      <c r="C38" s="50"/>
      <c r="D38" s="50"/>
      <c r="E38" s="50"/>
      <c r="F38" s="50"/>
      <c r="G38" s="50"/>
      <c r="H38" s="51"/>
      <c r="I38" s="12">
        <f>SUM(I35:I37)</f>
        <v>4476.1591250000001</v>
      </c>
    </row>
    <row r="39" spans="1:9" s="3" customFormat="1" x14ac:dyDescent="0.25"/>
    <row r="40" spans="1:9" s="3" customFormat="1" x14ac:dyDescent="0.25">
      <c r="A40" s="4">
        <v>6</v>
      </c>
      <c r="B40" s="52" t="s">
        <v>68</v>
      </c>
      <c r="C40" s="53"/>
      <c r="D40" s="53"/>
      <c r="E40" s="53"/>
      <c r="F40" s="53"/>
      <c r="G40" s="53"/>
      <c r="H40" s="53"/>
      <c r="I40" s="54"/>
    </row>
    <row r="41" spans="1:9" s="3" customFormat="1" ht="45" x14ac:dyDescent="0.25">
      <c r="A41" s="7" t="s">
        <v>28</v>
      </c>
      <c r="B41" s="28">
        <v>92419</v>
      </c>
      <c r="C41" s="7" t="s">
        <v>19</v>
      </c>
      <c r="D41" s="8" t="s">
        <v>69</v>
      </c>
      <c r="E41" s="7" t="s">
        <v>18</v>
      </c>
      <c r="F41" s="9">
        <v>16.55</v>
      </c>
      <c r="G41" s="10">
        <v>58.45</v>
      </c>
      <c r="H41" s="10">
        <f>G41*F41</f>
        <v>967.34750000000008</v>
      </c>
      <c r="I41" s="10">
        <f>H41*I3</f>
        <v>1209.184375</v>
      </c>
    </row>
    <row r="42" spans="1:9" s="3" customFormat="1" ht="45" x14ac:dyDescent="0.25">
      <c r="A42" s="7" t="s">
        <v>29</v>
      </c>
      <c r="B42" s="28">
        <v>92778</v>
      </c>
      <c r="C42" s="7" t="s">
        <v>19</v>
      </c>
      <c r="D42" s="8" t="s">
        <v>66</v>
      </c>
      <c r="E42" s="7" t="s">
        <v>58</v>
      </c>
      <c r="F42" s="9">
        <v>65</v>
      </c>
      <c r="G42" s="9">
        <v>14.2</v>
      </c>
      <c r="H42" s="10">
        <f t="shared" ref="H42:H43" si="5">G42*F42</f>
        <v>923</v>
      </c>
      <c r="I42" s="10">
        <f>H42*I3</f>
        <v>1153.75</v>
      </c>
    </row>
    <row r="43" spans="1:9" s="3" customFormat="1" ht="45" x14ac:dyDescent="0.25">
      <c r="A43" s="22" t="s">
        <v>30</v>
      </c>
      <c r="B43" s="28">
        <v>92722</v>
      </c>
      <c r="C43" s="7" t="s">
        <v>19</v>
      </c>
      <c r="D43" s="8" t="s">
        <v>70</v>
      </c>
      <c r="E43" s="7" t="s">
        <v>34</v>
      </c>
      <c r="F43" s="9">
        <v>2.91</v>
      </c>
      <c r="G43" s="10">
        <v>39.78</v>
      </c>
      <c r="H43" s="10">
        <f t="shared" si="5"/>
        <v>115.75980000000001</v>
      </c>
      <c r="I43" s="10">
        <f>H43*I3</f>
        <v>144.69975000000002</v>
      </c>
    </row>
    <row r="44" spans="1:9" s="3" customFormat="1" x14ac:dyDescent="0.25">
      <c r="A44" s="49" t="s">
        <v>9</v>
      </c>
      <c r="B44" s="50"/>
      <c r="C44" s="50"/>
      <c r="D44" s="50"/>
      <c r="E44" s="50"/>
      <c r="F44" s="50"/>
      <c r="G44" s="50"/>
      <c r="H44" s="51"/>
      <c r="I44" s="12">
        <f>SUM(I41:I43)</f>
        <v>2507.634125</v>
      </c>
    </row>
    <row r="45" spans="1:9" s="3" customFormat="1" x14ac:dyDescent="0.25"/>
    <row r="46" spans="1:9" s="3" customFormat="1" x14ac:dyDescent="0.25">
      <c r="A46" s="4">
        <v>7</v>
      </c>
      <c r="B46" s="52" t="s">
        <v>71</v>
      </c>
      <c r="C46" s="53"/>
      <c r="D46" s="53"/>
      <c r="E46" s="53"/>
      <c r="F46" s="53"/>
      <c r="G46" s="53"/>
      <c r="H46" s="53"/>
      <c r="I46" s="54"/>
    </row>
    <row r="47" spans="1:9" s="3" customFormat="1" ht="22.5" x14ac:dyDescent="0.25">
      <c r="A47" s="22" t="s">
        <v>35</v>
      </c>
      <c r="B47" s="29">
        <v>93187</v>
      </c>
      <c r="C47" s="22" t="s">
        <v>19</v>
      </c>
      <c r="D47" s="20" t="s">
        <v>72</v>
      </c>
      <c r="E47" s="22" t="s">
        <v>21</v>
      </c>
      <c r="F47" s="8">
        <v>15.6</v>
      </c>
      <c r="G47" s="27">
        <v>74.75</v>
      </c>
      <c r="H47" s="24">
        <f>G47*F47</f>
        <v>1166.0999999999999</v>
      </c>
      <c r="I47" s="24">
        <f>H47*I3</f>
        <v>1457.625</v>
      </c>
    </row>
    <row r="48" spans="1:9" s="3" customFormat="1" ht="22.5" x14ac:dyDescent="0.25">
      <c r="A48" s="7" t="s">
        <v>36</v>
      </c>
      <c r="B48" s="7">
        <v>93197</v>
      </c>
      <c r="C48" s="7" t="s">
        <v>19</v>
      </c>
      <c r="D48" s="8" t="s">
        <v>73</v>
      </c>
      <c r="E48" s="7" t="s">
        <v>18</v>
      </c>
      <c r="F48" s="11">
        <v>14.3</v>
      </c>
      <c r="G48" s="26">
        <v>69.81</v>
      </c>
      <c r="H48" s="24">
        <f t="shared" ref="H48" si="6">G48*F48</f>
        <v>998.28300000000013</v>
      </c>
      <c r="I48" s="24">
        <f>H48*I3</f>
        <v>1247.8537500000002</v>
      </c>
    </row>
    <row r="49" spans="1:9" s="3" customFormat="1" x14ac:dyDescent="0.25">
      <c r="A49" s="49" t="s">
        <v>9</v>
      </c>
      <c r="B49" s="50"/>
      <c r="C49" s="50"/>
      <c r="D49" s="50"/>
      <c r="E49" s="50"/>
      <c r="F49" s="50"/>
      <c r="G49" s="50"/>
      <c r="H49" s="51"/>
      <c r="I49" s="12">
        <f>SUM(I47:I48)</f>
        <v>2705.4787500000002</v>
      </c>
    </row>
    <row r="50" spans="1:9" s="3" customFormat="1" x14ac:dyDescent="0.25"/>
    <row r="51" spans="1:9" s="3" customFormat="1" x14ac:dyDescent="0.25">
      <c r="A51" s="4">
        <v>8</v>
      </c>
      <c r="B51" s="52" t="s">
        <v>74</v>
      </c>
      <c r="C51" s="53"/>
      <c r="D51" s="53"/>
      <c r="E51" s="53"/>
      <c r="F51" s="53"/>
      <c r="G51" s="53"/>
      <c r="H51" s="53"/>
      <c r="I51" s="54"/>
    </row>
    <row r="52" spans="1:9" s="3" customFormat="1" ht="22.5" x14ac:dyDescent="0.25">
      <c r="A52" s="7" t="s">
        <v>37</v>
      </c>
      <c r="B52" s="28">
        <v>98557</v>
      </c>
      <c r="C52" s="7" t="s">
        <v>19</v>
      </c>
      <c r="D52" s="8" t="s">
        <v>75</v>
      </c>
      <c r="E52" s="7" t="s">
        <v>18</v>
      </c>
      <c r="F52" s="9">
        <v>58.2</v>
      </c>
      <c r="G52" s="10">
        <v>40.4</v>
      </c>
      <c r="H52" s="10">
        <f>F52*G52</f>
        <v>2351.2800000000002</v>
      </c>
      <c r="I52" s="10">
        <f>H52*I3</f>
        <v>2939.1000000000004</v>
      </c>
    </row>
    <row r="53" spans="1:9" s="3" customFormat="1" x14ac:dyDescent="0.25">
      <c r="A53" s="49" t="s">
        <v>9</v>
      </c>
      <c r="B53" s="50"/>
      <c r="C53" s="50"/>
      <c r="D53" s="50"/>
      <c r="E53" s="50"/>
      <c r="F53" s="50"/>
      <c r="G53" s="50"/>
      <c r="H53" s="51"/>
      <c r="I53" s="12">
        <f>SUM(I52:I52)</f>
        <v>2939.1000000000004</v>
      </c>
    </row>
    <row r="54" spans="1:9" s="3" customFormat="1" x14ac:dyDescent="0.25"/>
    <row r="55" spans="1:9" s="3" customFormat="1" x14ac:dyDescent="0.25">
      <c r="A55" s="4">
        <v>9</v>
      </c>
      <c r="B55" s="52" t="s">
        <v>76</v>
      </c>
      <c r="C55" s="53"/>
      <c r="D55" s="53"/>
      <c r="E55" s="53"/>
      <c r="F55" s="53"/>
      <c r="G55" s="53"/>
      <c r="H55" s="53"/>
      <c r="I55" s="54"/>
    </row>
    <row r="56" spans="1:9" s="3" customFormat="1" ht="67.5" x14ac:dyDescent="0.25">
      <c r="A56" s="7" t="s">
        <v>38</v>
      </c>
      <c r="B56" s="28">
        <v>87491</v>
      </c>
      <c r="C56" s="7" t="s">
        <v>19</v>
      </c>
      <c r="D56" s="8" t="s">
        <v>77</v>
      </c>
      <c r="E56" s="7" t="s">
        <v>18</v>
      </c>
      <c r="F56" s="9">
        <v>53.2</v>
      </c>
      <c r="G56" s="10">
        <v>68.959999999999994</v>
      </c>
      <c r="H56" s="10">
        <f>G56*F56</f>
        <v>3668.672</v>
      </c>
      <c r="I56" s="10">
        <f>H56*I3</f>
        <v>4585.84</v>
      </c>
    </row>
    <row r="57" spans="1:9" s="3" customFormat="1" x14ac:dyDescent="0.25">
      <c r="A57" s="49" t="s">
        <v>9</v>
      </c>
      <c r="B57" s="50"/>
      <c r="C57" s="50"/>
      <c r="D57" s="50"/>
      <c r="E57" s="50"/>
      <c r="F57" s="50"/>
      <c r="G57" s="50"/>
      <c r="H57" s="51"/>
      <c r="I57" s="12">
        <f>SUM(I56:I56)</f>
        <v>4585.84</v>
      </c>
    </row>
    <row r="58" spans="1:9" s="3" customFormat="1" x14ac:dyDescent="0.25"/>
    <row r="59" spans="1:9" s="3" customFormat="1" x14ac:dyDescent="0.25">
      <c r="A59" s="4">
        <v>10</v>
      </c>
      <c r="B59" s="52" t="s">
        <v>78</v>
      </c>
      <c r="C59" s="53"/>
      <c r="D59" s="53"/>
      <c r="E59" s="53"/>
      <c r="F59" s="53"/>
      <c r="G59" s="53"/>
      <c r="H59" s="53"/>
      <c r="I59" s="54"/>
    </row>
    <row r="60" spans="1:9" s="3" customFormat="1" ht="45" x14ac:dyDescent="0.25">
      <c r="A60" s="7" t="s">
        <v>39</v>
      </c>
      <c r="B60" s="28">
        <v>92560</v>
      </c>
      <c r="C60" s="7" t="s">
        <v>19</v>
      </c>
      <c r="D60" s="8" t="s">
        <v>79</v>
      </c>
      <c r="E60" s="7" t="s">
        <v>80</v>
      </c>
      <c r="F60" s="9">
        <v>2</v>
      </c>
      <c r="G60" s="10">
        <v>1648.31</v>
      </c>
      <c r="H60" s="10">
        <f>G60*F60</f>
        <v>3296.62</v>
      </c>
      <c r="I60" s="10">
        <f>H60*I3</f>
        <v>4120.7749999999996</v>
      </c>
    </row>
    <row r="61" spans="1:9" s="3" customFormat="1" ht="56.25" x14ac:dyDescent="0.25">
      <c r="A61" s="7" t="s">
        <v>40</v>
      </c>
      <c r="B61" s="28">
        <v>92543</v>
      </c>
      <c r="C61" s="7" t="s">
        <v>19</v>
      </c>
      <c r="D61" s="8" t="s">
        <v>84</v>
      </c>
      <c r="E61" s="7" t="s">
        <v>18</v>
      </c>
      <c r="F61" s="9">
        <v>21</v>
      </c>
      <c r="G61" s="10">
        <v>14.97</v>
      </c>
      <c r="H61" s="10">
        <f t="shared" ref="H61" si="7">G61*F61</f>
        <v>314.37</v>
      </c>
      <c r="I61" s="10">
        <f>H61*I3</f>
        <v>392.96249999999998</v>
      </c>
    </row>
    <row r="62" spans="1:9" s="3" customFormat="1" ht="33.75" x14ac:dyDescent="0.25">
      <c r="A62" s="7" t="s">
        <v>41</v>
      </c>
      <c r="B62" s="28">
        <v>94223</v>
      </c>
      <c r="C62" s="7" t="s">
        <v>19</v>
      </c>
      <c r="D62" s="8" t="s">
        <v>83</v>
      </c>
      <c r="E62" s="7" t="s">
        <v>21</v>
      </c>
      <c r="F62" s="9">
        <v>4</v>
      </c>
      <c r="G62" s="10">
        <v>89.07</v>
      </c>
      <c r="H62" s="10">
        <f t="shared" ref="H62:H64" si="8">G62*F62</f>
        <v>356.28</v>
      </c>
      <c r="I62" s="10">
        <f>H62*I3</f>
        <v>445.34999999999997</v>
      </c>
    </row>
    <row r="63" spans="1:9" s="3" customFormat="1" ht="56.25" x14ac:dyDescent="0.25">
      <c r="A63" s="7" t="s">
        <v>81</v>
      </c>
      <c r="B63" s="28">
        <v>94210</v>
      </c>
      <c r="C63" s="7" t="s">
        <v>19</v>
      </c>
      <c r="D63" s="8" t="s">
        <v>82</v>
      </c>
      <c r="E63" s="7" t="s">
        <v>18</v>
      </c>
      <c r="F63" s="11">
        <v>146.59</v>
      </c>
      <c r="G63" s="11">
        <v>55.26</v>
      </c>
      <c r="H63" s="10">
        <f t="shared" ref="H63" si="9">G63*F63</f>
        <v>8100.5634</v>
      </c>
      <c r="I63" s="10">
        <f>H63*I3</f>
        <v>10125.704250000001</v>
      </c>
    </row>
    <row r="64" spans="1:9" s="3" customFormat="1" ht="33.75" x14ac:dyDescent="0.25">
      <c r="A64" s="7" t="s">
        <v>81</v>
      </c>
      <c r="B64" s="28">
        <v>96116</v>
      </c>
      <c r="C64" s="7" t="s">
        <v>19</v>
      </c>
      <c r="D64" s="8" t="s">
        <v>130</v>
      </c>
      <c r="E64" s="7" t="s">
        <v>18</v>
      </c>
      <c r="F64" s="11">
        <v>121.87</v>
      </c>
      <c r="G64" s="11">
        <v>86.01</v>
      </c>
      <c r="H64" s="10">
        <f t="shared" si="8"/>
        <v>10482.038700000001</v>
      </c>
      <c r="I64" s="10">
        <f>H64*I3</f>
        <v>13102.548375000002</v>
      </c>
    </row>
    <row r="65" spans="1:9" s="3" customFormat="1" x14ac:dyDescent="0.25">
      <c r="A65" s="49" t="s">
        <v>9</v>
      </c>
      <c r="B65" s="50"/>
      <c r="C65" s="50"/>
      <c r="D65" s="50"/>
      <c r="E65" s="50"/>
      <c r="F65" s="50"/>
      <c r="G65" s="50"/>
      <c r="H65" s="51"/>
      <c r="I65" s="12">
        <f>SUM(I60:I64)</f>
        <v>28187.340125000002</v>
      </c>
    </row>
    <row r="66" spans="1:9" s="3" customFormat="1" x14ac:dyDescent="0.25">
      <c r="A66" s="31"/>
      <c r="B66" s="31"/>
      <c r="C66" s="31"/>
      <c r="D66" s="31"/>
      <c r="E66" s="31"/>
      <c r="F66" s="31"/>
      <c r="G66" s="31"/>
      <c r="H66" s="31"/>
      <c r="I66" s="32"/>
    </row>
    <row r="67" spans="1:9" s="3" customFormat="1" x14ac:dyDescent="0.25">
      <c r="A67" s="4">
        <v>11</v>
      </c>
      <c r="B67" s="52" t="s">
        <v>85</v>
      </c>
      <c r="C67" s="53"/>
      <c r="D67" s="53"/>
      <c r="E67" s="53"/>
      <c r="F67" s="53"/>
      <c r="G67" s="53"/>
      <c r="H67" s="53"/>
      <c r="I67" s="54"/>
    </row>
    <row r="68" spans="1:9" s="3" customFormat="1" ht="45" x14ac:dyDescent="0.25">
      <c r="A68" s="7" t="s">
        <v>86</v>
      </c>
      <c r="B68" s="28">
        <v>87984</v>
      </c>
      <c r="C68" s="7" t="s">
        <v>19</v>
      </c>
      <c r="D68" s="8" t="s">
        <v>110</v>
      </c>
      <c r="E68" s="7" t="s">
        <v>18</v>
      </c>
      <c r="F68" s="9">
        <v>173.23</v>
      </c>
      <c r="G68" s="10">
        <v>11.73</v>
      </c>
      <c r="H68" s="10">
        <f>G68*F68</f>
        <v>2031.9878999999999</v>
      </c>
      <c r="I68" s="10">
        <f>H68*I3</f>
        <v>2539.9848749999996</v>
      </c>
    </row>
    <row r="69" spans="1:9" s="3" customFormat="1" ht="56.25" x14ac:dyDescent="0.25">
      <c r="A69" s="7" t="s">
        <v>87</v>
      </c>
      <c r="B69" s="28">
        <v>87530</v>
      </c>
      <c r="C69" s="7" t="s">
        <v>19</v>
      </c>
      <c r="D69" s="8" t="s">
        <v>111</v>
      </c>
      <c r="E69" s="7" t="s">
        <v>18</v>
      </c>
      <c r="F69" s="9">
        <v>77.84</v>
      </c>
      <c r="G69" s="10">
        <v>32</v>
      </c>
      <c r="H69" s="10">
        <f t="shared" ref="H69" si="10">G69*F69</f>
        <v>2490.88</v>
      </c>
      <c r="I69" s="10">
        <f>H69*I3</f>
        <v>3113.6000000000004</v>
      </c>
    </row>
    <row r="70" spans="1:9" s="3" customFormat="1" ht="67.5" x14ac:dyDescent="0.25">
      <c r="A70" s="7" t="s">
        <v>88</v>
      </c>
      <c r="B70" s="28">
        <v>87531</v>
      </c>
      <c r="C70" s="7" t="s">
        <v>19</v>
      </c>
      <c r="D70" s="8" t="s">
        <v>112</v>
      </c>
      <c r="E70" s="7" t="s">
        <v>21</v>
      </c>
      <c r="F70" s="9">
        <v>4</v>
      </c>
      <c r="G70" s="10">
        <v>27.51</v>
      </c>
      <c r="H70" s="10">
        <f t="shared" ref="H70" si="11">G70*F70</f>
        <v>110.04</v>
      </c>
      <c r="I70" s="10">
        <f>H70*I3</f>
        <v>137.55000000000001</v>
      </c>
    </row>
    <row r="71" spans="1:9" s="3" customFormat="1" x14ac:dyDescent="0.25">
      <c r="A71" s="49" t="s">
        <v>9</v>
      </c>
      <c r="B71" s="50"/>
      <c r="C71" s="50"/>
      <c r="D71" s="50"/>
      <c r="E71" s="50"/>
      <c r="F71" s="50"/>
      <c r="G71" s="50"/>
      <c r="H71" s="51"/>
      <c r="I71" s="12">
        <f>SUM(I68:I70)</f>
        <v>5791.1348750000006</v>
      </c>
    </row>
    <row r="72" spans="1:9" s="3" customFormat="1" x14ac:dyDescent="0.25">
      <c r="A72" s="31"/>
      <c r="B72" s="31"/>
      <c r="C72" s="31"/>
      <c r="D72" s="31"/>
      <c r="E72" s="31"/>
      <c r="F72" s="31"/>
      <c r="G72" s="31"/>
      <c r="H72" s="31"/>
      <c r="I72" s="32"/>
    </row>
    <row r="73" spans="1:9" s="3" customFormat="1" x14ac:dyDescent="0.25">
      <c r="A73" s="4">
        <v>12</v>
      </c>
      <c r="B73" s="52" t="s">
        <v>89</v>
      </c>
      <c r="C73" s="53"/>
      <c r="D73" s="53"/>
      <c r="E73" s="53"/>
      <c r="F73" s="53"/>
      <c r="G73" s="53"/>
      <c r="H73" s="53"/>
      <c r="I73" s="54"/>
    </row>
    <row r="74" spans="1:9" s="3" customFormat="1" ht="45" x14ac:dyDescent="0.25">
      <c r="A74" s="7" t="s">
        <v>94</v>
      </c>
      <c r="B74" s="28">
        <v>87960</v>
      </c>
      <c r="C74" s="7" t="s">
        <v>19</v>
      </c>
      <c r="D74" s="8" t="s">
        <v>113</v>
      </c>
      <c r="E74" s="7" t="s">
        <v>18</v>
      </c>
      <c r="F74" s="9">
        <v>121.87</v>
      </c>
      <c r="G74" s="10">
        <v>39.119999999999997</v>
      </c>
      <c r="H74" s="10">
        <f>G74*F74</f>
        <v>4767.5544</v>
      </c>
      <c r="I74" s="10">
        <f>H74*I3</f>
        <v>5959.4430000000002</v>
      </c>
    </row>
    <row r="75" spans="1:9" s="3" customFormat="1" ht="33.75" x14ac:dyDescent="0.25">
      <c r="A75" s="7" t="s">
        <v>95</v>
      </c>
      <c r="B75" s="28">
        <v>92543</v>
      </c>
      <c r="C75" s="7" t="s">
        <v>19</v>
      </c>
      <c r="D75" s="8" t="s">
        <v>114</v>
      </c>
      <c r="E75" s="7" t="s">
        <v>18</v>
      </c>
      <c r="F75" s="9">
        <v>21</v>
      </c>
      <c r="G75" s="10">
        <v>40.11</v>
      </c>
      <c r="H75" s="10">
        <f t="shared" ref="H75:H77" si="12">G75*F75</f>
        <v>842.31</v>
      </c>
      <c r="I75" s="10">
        <f>H75*I3</f>
        <v>1052.8874999999998</v>
      </c>
    </row>
    <row r="76" spans="1:9" s="3" customFormat="1" ht="22.5" x14ac:dyDescent="0.25">
      <c r="A76" s="7" t="s">
        <v>96</v>
      </c>
      <c r="B76" s="28">
        <v>21108</v>
      </c>
      <c r="C76" s="7" t="s">
        <v>19</v>
      </c>
      <c r="D76" s="8" t="s">
        <v>115</v>
      </c>
      <c r="E76" s="7" t="s">
        <v>18</v>
      </c>
      <c r="F76" s="9">
        <v>45.9</v>
      </c>
      <c r="G76" s="10">
        <v>71.72</v>
      </c>
      <c r="H76" s="10">
        <f t="shared" si="12"/>
        <v>3291.9479999999999</v>
      </c>
      <c r="I76" s="10">
        <f>H76*I3</f>
        <v>4114.9349999999995</v>
      </c>
    </row>
    <row r="77" spans="1:9" s="3" customFormat="1" ht="22.5" x14ac:dyDescent="0.25">
      <c r="A77" s="7" t="s">
        <v>97</v>
      </c>
      <c r="B77" s="28">
        <v>98689</v>
      </c>
      <c r="C77" s="7" t="s">
        <v>19</v>
      </c>
      <c r="D77" s="8" t="s">
        <v>116</v>
      </c>
      <c r="E77" s="7" t="s">
        <v>21</v>
      </c>
      <c r="F77" s="11">
        <v>0.9</v>
      </c>
      <c r="G77" s="11">
        <v>93.41</v>
      </c>
      <c r="H77" s="10">
        <f t="shared" si="12"/>
        <v>84.069000000000003</v>
      </c>
      <c r="I77" s="10">
        <f>H77*I3</f>
        <v>105.08625000000001</v>
      </c>
    </row>
    <row r="78" spans="1:9" s="3" customFormat="1" x14ac:dyDescent="0.25">
      <c r="A78" s="49" t="s">
        <v>9</v>
      </c>
      <c r="B78" s="50"/>
      <c r="C78" s="50"/>
      <c r="D78" s="50"/>
      <c r="E78" s="50"/>
      <c r="F78" s="50"/>
      <c r="G78" s="50"/>
      <c r="H78" s="51"/>
      <c r="I78" s="12">
        <f>SUM(I74:I77)</f>
        <v>11232.35175</v>
      </c>
    </row>
    <row r="79" spans="1:9" s="3" customFormat="1" x14ac:dyDescent="0.25">
      <c r="A79" s="31"/>
      <c r="B79" s="31"/>
      <c r="C79" s="31"/>
      <c r="D79" s="31"/>
      <c r="E79" s="31"/>
      <c r="F79" s="31"/>
      <c r="G79" s="31"/>
      <c r="H79" s="31"/>
      <c r="I79" s="32"/>
    </row>
    <row r="80" spans="1:9" s="3" customFormat="1" x14ac:dyDescent="0.25">
      <c r="A80" s="4">
        <v>13</v>
      </c>
      <c r="B80" s="52" t="s">
        <v>90</v>
      </c>
      <c r="C80" s="53"/>
      <c r="D80" s="53"/>
      <c r="E80" s="53"/>
      <c r="F80" s="53"/>
      <c r="G80" s="53"/>
      <c r="H80" s="53"/>
      <c r="I80" s="54"/>
    </row>
    <row r="81" spans="1:9" s="3" customFormat="1" ht="33.75" x14ac:dyDescent="0.25">
      <c r="A81" s="7" t="s">
        <v>98</v>
      </c>
      <c r="B81" s="28">
        <v>98680</v>
      </c>
      <c r="C81" s="7" t="s">
        <v>19</v>
      </c>
      <c r="D81" s="8" t="s">
        <v>117</v>
      </c>
      <c r="E81" s="7" t="s">
        <v>18</v>
      </c>
      <c r="F81" s="9">
        <v>24.5</v>
      </c>
      <c r="G81" s="10">
        <v>38.020000000000003</v>
      </c>
      <c r="H81" s="10">
        <f>G81*F81</f>
        <v>931.49000000000012</v>
      </c>
      <c r="I81" s="10">
        <f>H81*I3</f>
        <v>1164.3625000000002</v>
      </c>
    </row>
    <row r="82" spans="1:9" s="3" customFormat="1" x14ac:dyDescent="0.25">
      <c r="A82" s="49" t="s">
        <v>9</v>
      </c>
      <c r="B82" s="50"/>
      <c r="C82" s="50"/>
      <c r="D82" s="50"/>
      <c r="E82" s="50"/>
      <c r="F82" s="50"/>
      <c r="G82" s="50"/>
      <c r="H82" s="51"/>
      <c r="I82" s="12">
        <f>SUM(I81:I81)</f>
        <v>1164.3625000000002</v>
      </c>
    </row>
    <row r="83" spans="1:9" s="3" customFormat="1" x14ac:dyDescent="0.25">
      <c r="A83" s="4">
        <v>14</v>
      </c>
      <c r="B83" s="52" t="s">
        <v>91</v>
      </c>
      <c r="C83" s="53"/>
      <c r="D83" s="53"/>
      <c r="E83" s="53"/>
      <c r="F83" s="53"/>
      <c r="G83" s="53"/>
      <c r="H83" s="53"/>
      <c r="I83" s="54"/>
    </row>
    <row r="84" spans="1:9" s="3" customFormat="1" ht="56.25" x14ac:dyDescent="0.25">
      <c r="A84" s="7" t="s">
        <v>99</v>
      </c>
      <c r="B84" s="28">
        <v>91016</v>
      </c>
      <c r="C84" s="7" t="s">
        <v>19</v>
      </c>
      <c r="D84" s="8" t="s">
        <v>118</v>
      </c>
      <c r="E84" s="7" t="s">
        <v>80</v>
      </c>
      <c r="F84" s="9">
        <v>1</v>
      </c>
      <c r="G84" s="10">
        <v>961.16</v>
      </c>
      <c r="H84" s="10">
        <f>G84*F84</f>
        <v>961.16</v>
      </c>
      <c r="I84" s="10">
        <f>H84*I3</f>
        <v>1201.45</v>
      </c>
    </row>
    <row r="85" spans="1:9" s="3" customFormat="1" ht="33.75" x14ac:dyDescent="0.25">
      <c r="A85" s="7" t="s">
        <v>100</v>
      </c>
      <c r="B85" s="28">
        <v>91307</v>
      </c>
      <c r="C85" s="7" t="s">
        <v>19</v>
      </c>
      <c r="D85" s="8" t="s">
        <v>119</v>
      </c>
      <c r="E85" s="7" t="s">
        <v>80</v>
      </c>
      <c r="F85" s="9">
        <v>1</v>
      </c>
      <c r="G85" s="10">
        <v>77.760000000000005</v>
      </c>
      <c r="H85" s="10">
        <f t="shared" ref="H85:H87" si="13">G85*F85</f>
        <v>77.760000000000005</v>
      </c>
      <c r="I85" s="10">
        <f>H85*I3</f>
        <v>97.2</v>
      </c>
    </row>
    <row r="86" spans="1:9" s="3" customFormat="1" ht="45" x14ac:dyDescent="0.25">
      <c r="A86" s="7" t="s">
        <v>101</v>
      </c>
      <c r="B86" s="28">
        <v>94559</v>
      </c>
      <c r="C86" s="7" t="s">
        <v>19</v>
      </c>
      <c r="D86" s="8" t="s">
        <v>120</v>
      </c>
      <c r="E86" s="7" t="s">
        <v>18</v>
      </c>
      <c r="F86" s="9">
        <v>10.8</v>
      </c>
      <c r="G86" s="10">
        <v>779.7</v>
      </c>
      <c r="H86" s="10">
        <f t="shared" si="13"/>
        <v>8420.76</v>
      </c>
      <c r="I86" s="10">
        <f>H86*I3</f>
        <v>10525.95</v>
      </c>
    </row>
    <row r="87" spans="1:9" s="3" customFormat="1" x14ac:dyDescent="0.25">
      <c r="A87" s="7" t="s">
        <v>102</v>
      </c>
      <c r="B87" s="28">
        <v>72116</v>
      </c>
      <c r="C87" s="7" t="s">
        <v>19</v>
      </c>
      <c r="D87" s="8" t="s">
        <v>121</v>
      </c>
      <c r="E87" s="7" t="s">
        <v>18</v>
      </c>
      <c r="F87" s="11">
        <v>10.28</v>
      </c>
      <c r="G87" s="11">
        <v>161.38999999999999</v>
      </c>
      <c r="H87" s="10">
        <f t="shared" si="13"/>
        <v>1659.0891999999997</v>
      </c>
      <c r="I87" s="10">
        <f>H87*I3</f>
        <v>2073.8614999999995</v>
      </c>
    </row>
    <row r="88" spans="1:9" s="3" customFormat="1" x14ac:dyDescent="0.25">
      <c r="A88" s="49" t="s">
        <v>9</v>
      </c>
      <c r="B88" s="50"/>
      <c r="C88" s="50"/>
      <c r="D88" s="50"/>
      <c r="E88" s="50"/>
      <c r="F88" s="50"/>
      <c r="G88" s="50"/>
      <c r="H88" s="51"/>
      <c r="I88" s="12">
        <f>SUM(I84:I87)</f>
        <v>13898.461499999999</v>
      </c>
    </row>
    <row r="89" spans="1:9" s="3" customFormat="1" x14ac:dyDescent="0.25">
      <c r="A89" s="31"/>
      <c r="B89" s="31"/>
      <c r="C89" s="31"/>
      <c r="D89" s="31"/>
      <c r="E89" s="31"/>
      <c r="F89" s="31"/>
      <c r="G89" s="31"/>
      <c r="H89" s="31"/>
      <c r="I89" s="32"/>
    </row>
    <row r="90" spans="1:9" s="3" customFormat="1" x14ac:dyDescent="0.25">
      <c r="A90" s="4">
        <v>15</v>
      </c>
      <c r="B90" s="52" t="s">
        <v>92</v>
      </c>
      <c r="C90" s="53"/>
      <c r="D90" s="53"/>
      <c r="E90" s="53"/>
      <c r="F90" s="53"/>
      <c r="G90" s="53"/>
      <c r="H90" s="53"/>
      <c r="I90" s="54"/>
    </row>
    <row r="91" spans="1:9" s="3" customFormat="1" ht="33.75" x14ac:dyDescent="0.25">
      <c r="A91" s="7" t="s">
        <v>103</v>
      </c>
      <c r="B91" s="28">
        <v>93141</v>
      </c>
      <c r="C91" s="7" t="s">
        <v>19</v>
      </c>
      <c r="D91" s="8" t="s">
        <v>122</v>
      </c>
      <c r="E91" s="7" t="s">
        <v>80</v>
      </c>
      <c r="F91" s="9">
        <v>6</v>
      </c>
      <c r="G91" s="10">
        <v>153.93</v>
      </c>
      <c r="H91" s="10">
        <f>G91*F91</f>
        <v>923.58</v>
      </c>
      <c r="I91" s="10">
        <f>H91*I3</f>
        <v>1154.4750000000001</v>
      </c>
    </row>
    <row r="92" spans="1:9" s="3" customFormat="1" ht="45" x14ac:dyDescent="0.25">
      <c r="A92" s="7" t="s">
        <v>104</v>
      </c>
      <c r="B92" s="28">
        <v>93137</v>
      </c>
      <c r="C92" s="7" t="s">
        <v>19</v>
      </c>
      <c r="D92" s="8" t="s">
        <v>123</v>
      </c>
      <c r="E92" s="7" t="s">
        <v>80</v>
      </c>
      <c r="F92" s="9">
        <v>12</v>
      </c>
      <c r="G92" s="10">
        <v>147.86000000000001</v>
      </c>
      <c r="H92" s="10">
        <f t="shared" ref="H92:H95" si="14">G92*F92</f>
        <v>1774.3200000000002</v>
      </c>
      <c r="I92" s="10">
        <f>H92*I3</f>
        <v>2217.9</v>
      </c>
    </row>
    <row r="93" spans="1:9" s="3" customFormat="1" ht="33.75" x14ac:dyDescent="0.25">
      <c r="A93" s="7" t="s">
        <v>105</v>
      </c>
      <c r="B93" s="28">
        <v>12266</v>
      </c>
      <c r="C93" s="7" t="s">
        <v>19</v>
      </c>
      <c r="D93" s="8" t="s">
        <v>124</v>
      </c>
      <c r="E93" s="7" t="s">
        <v>80</v>
      </c>
      <c r="F93" s="9">
        <v>12</v>
      </c>
      <c r="G93" s="10">
        <v>112.9</v>
      </c>
      <c r="H93" s="10">
        <f t="shared" si="14"/>
        <v>1354.8000000000002</v>
      </c>
      <c r="I93" s="10">
        <f>H93*I3</f>
        <v>1693.5000000000002</v>
      </c>
    </row>
    <row r="94" spans="1:9" s="3" customFormat="1" ht="33.75" x14ac:dyDescent="0.25">
      <c r="A94" s="7" t="s">
        <v>106</v>
      </c>
      <c r="B94" s="28">
        <v>101876</v>
      </c>
      <c r="C94" s="7" t="s">
        <v>19</v>
      </c>
      <c r="D94" s="8" t="s">
        <v>125</v>
      </c>
      <c r="E94" s="7" t="s">
        <v>80</v>
      </c>
      <c r="F94" s="9">
        <v>1</v>
      </c>
      <c r="G94" s="11">
        <v>64.430000000000007</v>
      </c>
      <c r="H94" s="10">
        <f t="shared" ref="H94" si="15">G94*F94</f>
        <v>64.430000000000007</v>
      </c>
      <c r="I94" s="10">
        <f>H94*I3</f>
        <v>80.537500000000009</v>
      </c>
    </row>
    <row r="95" spans="1:9" s="3" customFormat="1" ht="22.5" x14ac:dyDescent="0.25">
      <c r="A95" s="7" t="s">
        <v>106</v>
      </c>
      <c r="B95" s="28">
        <v>93654</v>
      </c>
      <c r="C95" s="7" t="s">
        <v>19</v>
      </c>
      <c r="D95" s="8" t="s">
        <v>126</v>
      </c>
      <c r="E95" s="7" t="s">
        <v>80</v>
      </c>
      <c r="F95" s="9">
        <v>3</v>
      </c>
      <c r="G95" s="11">
        <v>11.79</v>
      </c>
      <c r="H95" s="10">
        <f t="shared" si="14"/>
        <v>35.369999999999997</v>
      </c>
      <c r="I95" s="10">
        <f>H95*I3</f>
        <v>44.212499999999999</v>
      </c>
    </row>
    <row r="96" spans="1:9" s="3" customFormat="1" x14ac:dyDescent="0.25">
      <c r="A96" s="49" t="s">
        <v>9</v>
      </c>
      <c r="B96" s="50"/>
      <c r="C96" s="50"/>
      <c r="D96" s="50"/>
      <c r="E96" s="50"/>
      <c r="F96" s="50"/>
      <c r="G96" s="50"/>
      <c r="H96" s="51"/>
      <c r="I96" s="12">
        <f>SUM(I91:I95)</f>
        <v>5190.625</v>
      </c>
    </row>
    <row r="97" spans="1:9" s="3" customFormat="1" x14ac:dyDescent="0.25">
      <c r="A97" s="31"/>
      <c r="B97" s="31"/>
      <c r="C97" s="31"/>
      <c r="D97" s="31"/>
      <c r="E97" s="31"/>
      <c r="F97" s="31"/>
      <c r="G97" s="31"/>
      <c r="H97" s="31"/>
      <c r="I97" s="32"/>
    </row>
    <row r="98" spans="1:9" s="3" customFormat="1" x14ac:dyDescent="0.25">
      <c r="A98" s="4">
        <v>16</v>
      </c>
      <c r="B98" s="52" t="s">
        <v>93</v>
      </c>
      <c r="C98" s="53"/>
      <c r="D98" s="53"/>
      <c r="E98" s="53"/>
      <c r="F98" s="53"/>
      <c r="G98" s="53"/>
      <c r="H98" s="53"/>
      <c r="I98" s="54"/>
    </row>
    <row r="99" spans="1:9" s="3" customFormat="1" ht="22.5" x14ac:dyDescent="0.25">
      <c r="A99" s="7" t="s">
        <v>107</v>
      </c>
      <c r="B99" s="28">
        <v>88485</v>
      </c>
      <c r="C99" s="7" t="s">
        <v>19</v>
      </c>
      <c r="D99" s="8" t="s">
        <v>127</v>
      </c>
      <c r="E99" s="7" t="s">
        <v>18</v>
      </c>
      <c r="F99" s="9">
        <v>127.32</v>
      </c>
      <c r="G99" s="10">
        <v>2.0299999999999998</v>
      </c>
      <c r="H99" s="10">
        <f>G99*F99</f>
        <v>258.45959999999997</v>
      </c>
      <c r="I99" s="10">
        <f>H99*I3</f>
        <v>323.07449999999994</v>
      </c>
    </row>
    <row r="100" spans="1:9" s="3" customFormat="1" ht="22.5" x14ac:dyDescent="0.25">
      <c r="A100" s="7" t="s">
        <v>108</v>
      </c>
      <c r="B100" s="28">
        <v>88489</v>
      </c>
      <c r="C100" s="7" t="s">
        <v>19</v>
      </c>
      <c r="D100" s="8" t="s">
        <v>128</v>
      </c>
      <c r="E100" s="7" t="s">
        <v>18</v>
      </c>
      <c r="F100" s="9">
        <v>127.32</v>
      </c>
      <c r="G100" s="10">
        <v>13.41</v>
      </c>
      <c r="H100" s="10">
        <f t="shared" ref="H100:H101" si="16">G100*F100</f>
        <v>1707.3611999999998</v>
      </c>
      <c r="I100" s="10">
        <f>H100*I3</f>
        <v>2134.2014999999997</v>
      </c>
    </row>
    <row r="101" spans="1:9" s="3" customFormat="1" ht="22.5" x14ac:dyDescent="0.25">
      <c r="A101" s="7" t="s">
        <v>109</v>
      </c>
      <c r="B101" s="28">
        <v>6082</v>
      </c>
      <c r="C101" s="7" t="s">
        <v>19</v>
      </c>
      <c r="D101" s="8" t="s">
        <v>129</v>
      </c>
      <c r="E101" s="7" t="s">
        <v>18</v>
      </c>
      <c r="F101" s="9">
        <v>4.58</v>
      </c>
      <c r="G101" s="10">
        <v>24.58</v>
      </c>
      <c r="H101" s="10">
        <f t="shared" si="16"/>
        <v>112.57639999999999</v>
      </c>
      <c r="I101" s="10">
        <f>H101*I3</f>
        <v>140.72049999999999</v>
      </c>
    </row>
    <row r="102" spans="1:9" s="3" customFormat="1" x14ac:dyDescent="0.25">
      <c r="A102" s="49" t="s">
        <v>9</v>
      </c>
      <c r="B102" s="50"/>
      <c r="C102" s="50"/>
      <c r="D102" s="50"/>
      <c r="E102" s="50"/>
      <c r="F102" s="50"/>
      <c r="G102" s="50"/>
      <c r="H102" s="51"/>
      <c r="I102" s="12">
        <f>SUM(I99:I101)</f>
        <v>2597.9964999999997</v>
      </c>
    </row>
    <row r="103" spans="1:9" s="3" customFormat="1" x14ac:dyDescent="0.25">
      <c r="A103" s="31"/>
      <c r="B103" s="31"/>
      <c r="C103" s="31"/>
      <c r="D103" s="31"/>
      <c r="E103" s="31"/>
      <c r="F103" s="31"/>
      <c r="G103" s="31"/>
      <c r="H103" s="31"/>
      <c r="I103" s="32"/>
    </row>
    <row r="104" spans="1:9" s="3" customFormat="1" x14ac:dyDescent="0.25">
      <c r="A104" s="63" t="s">
        <v>13</v>
      </c>
      <c r="B104" s="63"/>
      <c r="C104" s="63"/>
      <c r="D104" s="63"/>
      <c r="E104" s="63"/>
      <c r="F104" s="63"/>
      <c r="G104" s="63"/>
      <c r="H104" s="63"/>
      <c r="I104" s="16">
        <f>I13+I19+I26+I32+I38+I44+I49+I53+I57+I65+I71+I78+I82+I88+I96+I102</f>
        <v>129690.621375</v>
      </c>
    </row>
    <row r="105" spans="1:9" s="3" customFormat="1" x14ac:dyDescent="0.25"/>
    <row r="106" spans="1:9" s="3" customFormat="1" x14ac:dyDescent="0.25"/>
    <row r="107" spans="1:9" s="3" customFormat="1" x14ac:dyDescent="0.25"/>
    <row r="108" spans="1:9" s="3" customFormat="1" x14ac:dyDescent="0.25"/>
    <row r="109" spans="1:9" s="3" customFormat="1" x14ac:dyDescent="0.25"/>
    <row r="110" spans="1:9" s="3" customFormat="1" x14ac:dyDescent="0.25"/>
    <row r="111" spans="1:9" s="3" customFormat="1" x14ac:dyDescent="0.25"/>
    <row r="112" spans="1:9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</sheetData>
  <mergeCells count="33">
    <mergeCell ref="B90:I90"/>
    <mergeCell ref="B46:I46"/>
    <mergeCell ref="A104:H104"/>
    <mergeCell ref="B51:I51"/>
    <mergeCell ref="A53:H53"/>
    <mergeCell ref="B55:I55"/>
    <mergeCell ref="A57:H57"/>
    <mergeCell ref="B59:I59"/>
    <mergeCell ref="A65:H65"/>
    <mergeCell ref="B67:I67"/>
    <mergeCell ref="A71:H71"/>
    <mergeCell ref="B73:I73"/>
    <mergeCell ref="A78:H78"/>
    <mergeCell ref="B80:I80"/>
    <mergeCell ref="A82:H82"/>
    <mergeCell ref="B83:I83"/>
    <mergeCell ref="A88:H88"/>
    <mergeCell ref="A96:H96"/>
    <mergeCell ref="B98:I98"/>
    <mergeCell ref="A102:H102"/>
    <mergeCell ref="A13:H13"/>
    <mergeCell ref="B7:I7"/>
    <mergeCell ref="A49:H49"/>
    <mergeCell ref="B15:I15"/>
    <mergeCell ref="A19:H19"/>
    <mergeCell ref="B21:I21"/>
    <mergeCell ref="A26:H26"/>
    <mergeCell ref="B28:I28"/>
    <mergeCell ref="A32:H32"/>
    <mergeCell ref="B34:I34"/>
    <mergeCell ref="A38:H38"/>
    <mergeCell ref="B40:I40"/>
    <mergeCell ref="A44:H44"/>
  </mergeCells>
  <pageMargins left="0.39370078740157483" right="0.19685039370078741" top="1.1811023622047245" bottom="0.78740157480314965" header="0.31496062992125984" footer="0.31496062992125984"/>
  <pageSetup paperSize="9" orientation="portrait" r:id="rId1"/>
  <headerFooter>
    <oddHeader>&amp;L&amp;G&amp;C&amp;"-,Negrito"PREFEITURA MUNICIPAL DE CONDOR&amp;"-,Regular"
&amp;9Estado do Rio Grande do Sul
Secretaria de Obras e Serviços Urbanos</oddHeader>
    <oddFooter>&amp;R&amp;"-,Negrito"&amp;8Rua Ipiranga, 22 | Bairro Centro | Condor – RS
Fone |55| 3379 - 1133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1F23-DA46-4E2E-BCCC-4AF5E445CF6F}">
  <dimension ref="B1:P38"/>
  <sheetViews>
    <sheetView zoomScale="130" zoomScaleNormal="130" workbookViewId="0">
      <pane ySplit="7" topLeftCell="A8" activePane="bottomLeft" state="frozen"/>
      <selection pane="bottomLeft" activeCell="E3" sqref="E3"/>
    </sheetView>
  </sheetViews>
  <sheetFormatPr defaultRowHeight="11.25" x14ac:dyDescent="0.2"/>
  <cols>
    <col min="1" max="1" width="5.7109375" style="1" customWidth="1"/>
    <col min="2" max="2" width="7" style="1" customWidth="1"/>
    <col min="3" max="3" width="6.140625" style="1" customWidth="1"/>
    <col min="4" max="4" width="7.28515625" style="1" customWidth="1"/>
    <col min="5" max="5" width="34.7109375" style="1" customWidth="1"/>
    <col min="6" max="6" width="4.42578125" style="1" customWidth="1"/>
    <col min="7" max="7" width="9" style="1" customWidth="1"/>
    <col min="8" max="8" width="7" style="1" customWidth="1"/>
    <col min="9" max="16" width="6.7109375" style="1" customWidth="1"/>
    <col min="17" max="16384" width="9.140625" style="1"/>
  </cols>
  <sheetData>
    <row r="1" spans="2:16" x14ac:dyDescent="0.2">
      <c r="B1" s="1" t="s">
        <v>149</v>
      </c>
    </row>
    <row r="2" spans="2:16" x14ac:dyDescent="0.2">
      <c r="B2" s="1" t="s">
        <v>42</v>
      </c>
      <c r="I2" s="1" t="s">
        <v>8</v>
      </c>
      <c r="J2" s="2">
        <v>0.25</v>
      </c>
    </row>
    <row r="3" spans="2:16" x14ac:dyDescent="0.2">
      <c r="J3" s="2"/>
    </row>
    <row r="4" spans="2:16" x14ac:dyDescent="0.2">
      <c r="B4" s="34" t="s">
        <v>132</v>
      </c>
      <c r="J4" s="33">
        <v>1.25</v>
      </c>
    </row>
    <row r="6" spans="2:16" s="5" customFormat="1" ht="9.75" customHeight="1" x14ac:dyDescent="0.25">
      <c r="B6" s="70" t="s">
        <v>1</v>
      </c>
      <c r="C6" s="72" t="s">
        <v>3</v>
      </c>
      <c r="D6" s="61"/>
      <c r="E6" s="73"/>
      <c r="F6" s="72" t="s">
        <v>133</v>
      </c>
      <c r="G6" s="73"/>
      <c r="H6" s="70" t="s">
        <v>134</v>
      </c>
      <c r="I6" s="68" t="s">
        <v>138</v>
      </c>
      <c r="J6" s="69"/>
      <c r="K6" s="68" t="s">
        <v>139</v>
      </c>
      <c r="L6" s="69"/>
      <c r="M6" s="68" t="s">
        <v>140</v>
      </c>
      <c r="N6" s="69"/>
      <c r="O6" s="68" t="s">
        <v>141</v>
      </c>
      <c r="P6" s="69"/>
    </row>
    <row r="7" spans="2:16" s="5" customFormat="1" ht="9.75" customHeight="1" x14ac:dyDescent="0.25">
      <c r="B7" s="71"/>
      <c r="C7" s="74"/>
      <c r="D7" s="75"/>
      <c r="E7" s="76"/>
      <c r="F7" s="74"/>
      <c r="G7" s="76"/>
      <c r="H7" s="71"/>
      <c r="I7" s="4" t="s">
        <v>136</v>
      </c>
      <c r="J7" s="4" t="s">
        <v>137</v>
      </c>
      <c r="K7" s="4" t="s">
        <v>136</v>
      </c>
      <c r="L7" s="4" t="s">
        <v>137</v>
      </c>
      <c r="M7" s="4" t="s">
        <v>136</v>
      </c>
      <c r="N7" s="4" t="s">
        <v>137</v>
      </c>
      <c r="O7" s="4" t="s">
        <v>136</v>
      </c>
      <c r="P7" s="4" t="s">
        <v>137</v>
      </c>
    </row>
    <row r="8" spans="2:16" s="5" customFormat="1" x14ac:dyDescent="0.25">
      <c r="B8" s="6"/>
      <c r="C8" s="6"/>
      <c r="D8" s="6"/>
      <c r="E8" s="6"/>
      <c r="F8" s="6"/>
      <c r="G8" s="6"/>
      <c r="H8" s="6"/>
      <c r="I8" s="6"/>
      <c r="J8" s="6"/>
    </row>
    <row r="9" spans="2:16" s="5" customFormat="1" x14ac:dyDescent="0.25">
      <c r="B9" s="7">
        <v>1</v>
      </c>
      <c r="C9" s="77" t="s">
        <v>43</v>
      </c>
      <c r="D9" s="77"/>
      <c r="E9" s="77"/>
      <c r="F9" s="78">
        <f>'Planilha Orçamentária'!I13</f>
        <v>29218.389374999999</v>
      </c>
      <c r="G9" s="79"/>
      <c r="H9" s="35">
        <f>((F9*100)/F25)</f>
        <v>22.529300164670445</v>
      </c>
      <c r="I9" s="38">
        <v>1</v>
      </c>
      <c r="J9" s="36">
        <v>1</v>
      </c>
      <c r="K9" s="38" t="s">
        <v>142</v>
      </c>
      <c r="L9" s="36">
        <v>1</v>
      </c>
      <c r="M9" s="38" t="s">
        <v>142</v>
      </c>
      <c r="N9" s="36">
        <v>1</v>
      </c>
      <c r="O9" s="38" t="s">
        <v>142</v>
      </c>
      <c r="P9" s="36">
        <v>1</v>
      </c>
    </row>
    <row r="10" spans="2:16" s="3" customFormat="1" ht="11.25" customHeight="1" x14ac:dyDescent="0.25">
      <c r="B10" s="22">
        <v>2</v>
      </c>
      <c r="C10" s="80" t="s">
        <v>49</v>
      </c>
      <c r="D10" s="80"/>
      <c r="E10" s="80"/>
      <c r="F10" s="81">
        <f>'Planilha Orçamentária'!I19</f>
        <v>1501.1076250000001</v>
      </c>
      <c r="G10" s="82"/>
      <c r="H10" s="35">
        <f>((F10*100)/F25)</f>
        <v>1.1574527202391547</v>
      </c>
      <c r="I10" s="39">
        <v>1</v>
      </c>
      <c r="J10" s="37">
        <v>1</v>
      </c>
      <c r="K10" s="39" t="s">
        <v>142</v>
      </c>
      <c r="L10" s="37">
        <v>1</v>
      </c>
      <c r="M10" s="39" t="s">
        <v>142</v>
      </c>
      <c r="N10" s="37">
        <v>1</v>
      </c>
      <c r="O10" s="39" t="s">
        <v>142</v>
      </c>
      <c r="P10" s="37">
        <v>1</v>
      </c>
    </row>
    <row r="11" spans="2:16" s="3" customFormat="1" x14ac:dyDescent="0.25">
      <c r="B11" s="7">
        <v>3</v>
      </c>
      <c r="C11" s="77" t="s">
        <v>53</v>
      </c>
      <c r="D11" s="77"/>
      <c r="E11" s="77"/>
      <c r="F11" s="78">
        <f>'Planilha Orçamentária'!I26</f>
        <v>9070.5533749999995</v>
      </c>
      <c r="G11" s="79"/>
      <c r="H11" s="35">
        <f>((F11*100)/F25)</f>
        <v>6.9939933040898339</v>
      </c>
      <c r="I11" s="38">
        <v>1</v>
      </c>
      <c r="J11" s="36">
        <v>1</v>
      </c>
      <c r="K11" s="38" t="s">
        <v>142</v>
      </c>
      <c r="L11" s="36">
        <v>1</v>
      </c>
      <c r="M11" s="38" t="s">
        <v>142</v>
      </c>
      <c r="N11" s="36">
        <v>1</v>
      </c>
      <c r="O11" s="38" t="s">
        <v>142</v>
      </c>
      <c r="P11" s="36">
        <v>1</v>
      </c>
    </row>
    <row r="12" spans="2:16" s="3" customFormat="1" x14ac:dyDescent="0.25">
      <c r="B12" s="7">
        <v>4</v>
      </c>
      <c r="C12" s="77" t="s">
        <v>60</v>
      </c>
      <c r="D12" s="77"/>
      <c r="E12" s="77"/>
      <c r="F12" s="78">
        <f>'Planilha Orçamentária'!I32</f>
        <v>4624.0867500000004</v>
      </c>
      <c r="G12" s="79"/>
      <c r="H12" s="35">
        <f>((F12*100)/F25)</f>
        <v>3.5654750520698553</v>
      </c>
      <c r="I12" s="38">
        <v>1</v>
      </c>
      <c r="J12" s="36">
        <v>1</v>
      </c>
      <c r="K12" s="38" t="s">
        <v>142</v>
      </c>
      <c r="L12" s="36">
        <v>1</v>
      </c>
      <c r="M12" s="38" t="s">
        <v>142</v>
      </c>
      <c r="N12" s="36">
        <v>1</v>
      </c>
      <c r="O12" s="38" t="s">
        <v>142</v>
      </c>
      <c r="P12" s="36">
        <v>1</v>
      </c>
    </row>
    <row r="13" spans="2:16" s="3" customFormat="1" x14ac:dyDescent="0.25">
      <c r="B13" s="7">
        <v>5</v>
      </c>
      <c r="C13" s="77" t="s">
        <v>64</v>
      </c>
      <c r="D13" s="77"/>
      <c r="E13" s="77"/>
      <c r="F13" s="78">
        <f>'Planilha Orçamentária'!I38</f>
        <v>4476.1591250000001</v>
      </c>
      <c r="G13" s="79"/>
      <c r="H13" s="35">
        <f>((F13*100)/F25)</f>
        <v>3.45141312266305</v>
      </c>
      <c r="I13" s="38">
        <v>1</v>
      </c>
      <c r="J13" s="36">
        <v>0.5</v>
      </c>
      <c r="K13" s="38" t="s">
        <v>142</v>
      </c>
      <c r="L13" s="36">
        <v>1</v>
      </c>
      <c r="M13" s="38" t="s">
        <v>142</v>
      </c>
      <c r="N13" s="36">
        <v>1</v>
      </c>
      <c r="O13" s="38" t="s">
        <v>142</v>
      </c>
      <c r="P13" s="36">
        <v>1</v>
      </c>
    </row>
    <row r="14" spans="2:16" s="3" customFormat="1" x14ac:dyDescent="0.25">
      <c r="B14" s="7">
        <v>6</v>
      </c>
      <c r="C14" s="77" t="s">
        <v>68</v>
      </c>
      <c r="D14" s="77"/>
      <c r="E14" s="77"/>
      <c r="F14" s="78">
        <f>'Planilha Orçamentária'!I44</f>
        <v>2507.634125</v>
      </c>
      <c r="G14" s="79"/>
      <c r="H14" s="35">
        <f>((F14*100)/F25)</f>
        <v>1.9335508600496132</v>
      </c>
      <c r="I14" s="38">
        <v>1</v>
      </c>
      <c r="J14" s="36">
        <v>1</v>
      </c>
      <c r="K14" s="38" t="s">
        <v>142</v>
      </c>
      <c r="L14" s="36">
        <v>1</v>
      </c>
      <c r="M14" s="38" t="s">
        <v>142</v>
      </c>
      <c r="N14" s="36">
        <v>1</v>
      </c>
      <c r="O14" s="38" t="s">
        <v>142</v>
      </c>
      <c r="P14" s="36">
        <v>1</v>
      </c>
    </row>
    <row r="15" spans="2:16" s="3" customFormat="1" x14ac:dyDescent="0.25">
      <c r="B15" s="7">
        <v>7</v>
      </c>
      <c r="C15" s="77" t="s">
        <v>71</v>
      </c>
      <c r="D15" s="77"/>
      <c r="E15" s="77"/>
      <c r="F15" s="78">
        <f>'Planilha Orçamentária'!I49</f>
        <v>2705.4787500000002</v>
      </c>
      <c r="G15" s="79"/>
      <c r="H15" s="35">
        <f>((F15*100)/F25)</f>
        <v>2.0861020799469507</v>
      </c>
      <c r="I15" s="38">
        <v>1</v>
      </c>
      <c r="J15" s="36">
        <v>1</v>
      </c>
      <c r="K15" s="38" t="s">
        <v>142</v>
      </c>
      <c r="L15" s="36">
        <v>1</v>
      </c>
      <c r="M15" s="38" t="s">
        <v>142</v>
      </c>
      <c r="N15" s="36">
        <v>1</v>
      </c>
      <c r="O15" s="38" t="s">
        <v>142</v>
      </c>
      <c r="P15" s="36">
        <v>1</v>
      </c>
    </row>
    <row r="16" spans="2:16" s="3" customFormat="1" x14ac:dyDescent="0.25">
      <c r="B16" s="7">
        <v>8</v>
      </c>
      <c r="C16" s="77" t="s">
        <v>74</v>
      </c>
      <c r="D16" s="77"/>
      <c r="E16" s="77"/>
      <c r="F16" s="78">
        <f>'Planilha Orçamentária'!I53</f>
        <v>2939.1000000000004</v>
      </c>
      <c r="G16" s="79"/>
      <c r="H16" s="35">
        <f>((F16*100)/F25)</f>
        <v>2.2662394310700407</v>
      </c>
      <c r="I16" s="38">
        <v>1</v>
      </c>
      <c r="J16" s="36">
        <v>1</v>
      </c>
      <c r="K16" s="38" t="s">
        <v>142</v>
      </c>
      <c r="L16" s="36">
        <v>1</v>
      </c>
      <c r="M16" s="38" t="s">
        <v>142</v>
      </c>
      <c r="N16" s="36">
        <v>1</v>
      </c>
      <c r="O16" s="38" t="s">
        <v>142</v>
      </c>
      <c r="P16" s="36">
        <v>1</v>
      </c>
    </row>
    <row r="17" spans="2:16" s="3" customFormat="1" x14ac:dyDescent="0.25">
      <c r="B17" s="7">
        <v>9</v>
      </c>
      <c r="C17" s="77" t="s">
        <v>76</v>
      </c>
      <c r="D17" s="77"/>
      <c r="E17" s="77"/>
      <c r="F17" s="78">
        <f>'Planilha Orçamentária'!I57</f>
        <v>4585.84</v>
      </c>
      <c r="G17" s="79"/>
      <c r="H17" s="35">
        <f>((F17*100)/F25)</f>
        <v>3.5359842919867419</v>
      </c>
      <c r="I17" s="38">
        <v>1</v>
      </c>
      <c r="J17" s="36">
        <v>1</v>
      </c>
      <c r="K17" s="38" t="s">
        <v>142</v>
      </c>
      <c r="L17" s="36">
        <v>1</v>
      </c>
      <c r="M17" s="38" t="s">
        <v>142</v>
      </c>
      <c r="N17" s="36">
        <v>1</v>
      </c>
      <c r="O17" s="38" t="s">
        <v>142</v>
      </c>
      <c r="P17" s="36">
        <v>1</v>
      </c>
    </row>
    <row r="18" spans="2:16" s="3" customFormat="1" x14ac:dyDescent="0.25">
      <c r="B18" s="7">
        <v>10</v>
      </c>
      <c r="C18" s="77" t="s">
        <v>78</v>
      </c>
      <c r="D18" s="77"/>
      <c r="E18" s="77"/>
      <c r="F18" s="78">
        <f>'Planilha Orçamentária'!I65</f>
        <v>28187.340125000002</v>
      </c>
      <c r="G18" s="79"/>
      <c r="H18" s="35">
        <f>((F18*100)/F25)</f>
        <v>21.734293371527922</v>
      </c>
      <c r="I18" s="38" t="s">
        <v>142</v>
      </c>
      <c r="J18" s="36" t="s">
        <v>142</v>
      </c>
      <c r="K18" s="38">
        <v>1</v>
      </c>
      <c r="L18" s="36" t="s">
        <v>142</v>
      </c>
      <c r="M18" s="38" t="s">
        <v>142</v>
      </c>
      <c r="N18" s="36">
        <v>1</v>
      </c>
      <c r="O18" s="38" t="s">
        <v>142</v>
      </c>
      <c r="P18" s="36">
        <v>1</v>
      </c>
    </row>
    <row r="19" spans="2:16" s="3" customFormat="1" x14ac:dyDescent="0.25">
      <c r="B19" s="7">
        <v>11</v>
      </c>
      <c r="C19" s="77" t="s">
        <v>85</v>
      </c>
      <c r="D19" s="77"/>
      <c r="E19" s="77"/>
      <c r="F19" s="78">
        <f>'Planilha Orçamentária'!I71</f>
        <v>5791.1348750000006</v>
      </c>
      <c r="G19" s="79"/>
      <c r="H19" s="35">
        <f>((F19*100)/F25)</f>
        <v>4.4653459237078934</v>
      </c>
      <c r="I19" s="38" t="s">
        <v>142</v>
      </c>
      <c r="J19" s="36" t="s">
        <v>142</v>
      </c>
      <c r="K19" s="38">
        <v>1</v>
      </c>
      <c r="L19" s="36" t="s">
        <v>142</v>
      </c>
      <c r="M19" s="38" t="s">
        <v>142</v>
      </c>
      <c r="N19" s="36">
        <v>1</v>
      </c>
      <c r="O19" s="38" t="s">
        <v>142</v>
      </c>
      <c r="P19" s="36">
        <v>1</v>
      </c>
    </row>
    <row r="20" spans="2:16" s="3" customFormat="1" x14ac:dyDescent="0.25">
      <c r="B20" s="7">
        <v>12</v>
      </c>
      <c r="C20" s="77" t="s">
        <v>89</v>
      </c>
      <c r="D20" s="77"/>
      <c r="E20" s="77"/>
      <c r="F20" s="78">
        <f>'Planilha Orçamentária'!I78</f>
        <v>11232.35175</v>
      </c>
      <c r="G20" s="79"/>
      <c r="H20" s="35">
        <f>((F20*100)/F25)</f>
        <v>8.660882052158339</v>
      </c>
      <c r="I20" s="38" t="s">
        <v>142</v>
      </c>
      <c r="J20" s="36" t="s">
        <v>142</v>
      </c>
      <c r="K20" s="38">
        <v>1</v>
      </c>
      <c r="L20" s="36" t="s">
        <v>142</v>
      </c>
      <c r="M20" s="38" t="s">
        <v>142</v>
      </c>
      <c r="N20" s="36">
        <v>1</v>
      </c>
      <c r="O20" s="38" t="s">
        <v>142</v>
      </c>
      <c r="P20" s="36">
        <v>1</v>
      </c>
    </row>
    <row r="21" spans="2:16" s="3" customFormat="1" x14ac:dyDescent="0.25">
      <c r="B21" s="7">
        <v>13</v>
      </c>
      <c r="C21" s="77" t="s">
        <v>90</v>
      </c>
      <c r="D21" s="77"/>
      <c r="E21" s="77"/>
      <c r="F21" s="78">
        <f>'Planilha Orçamentária'!I82</f>
        <v>1164.3625000000002</v>
      </c>
      <c r="G21" s="79"/>
      <c r="H21" s="35">
        <f>((F21*100)/F25)</f>
        <v>0.89780007810530094</v>
      </c>
      <c r="I21" s="38" t="s">
        <v>142</v>
      </c>
      <c r="J21" s="36" t="s">
        <v>142</v>
      </c>
      <c r="K21" s="38">
        <v>1</v>
      </c>
      <c r="L21" s="36" t="s">
        <v>142</v>
      </c>
      <c r="M21" s="38" t="s">
        <v>142</v>
      </c>
      <c r="N21" s="36">
        <v>1</v>
      </c>
      <c r="O21" s="38" t="s">
        <v>142</v>
      </c>
      <c r="P21" s="36">
        <v>1</v>
      </c>
    </row>
    <row r="22" spans="2:16" s="3" customFormat="1" x14ac:dyDescent="0.25">
      <c r="B22" s="7">
        <v>14</v>
      </c>
      <c r="C22" s="77" t="s">
        <v>91</v>
      </c>
      <c r="D22" s="77"/>
      <c r="E22" s="77"/>
      <c r="F22" s="78">
        <f>'Planilha Orçamentária'!I88</f>
        <v>13898.461499999999</v>
      </c>
      <c r="G22" s="79"/>
      <c r="H22" s="35">
        <f>((F22*100)/F25)</f>
        <v>10.716628043451689</v>
      </c>
      <c r="I22" s="38" t="s">
        <v>142</v>
      </c>
      <c r="J22" s="36" t="s">
        <v>142</v>
      </c>
      <c r="K22" s="38">
        <v>1</v>
      </c>
      <c r="L22" s="36" t="s">
        <v>142</v>
      </c>
      <c r="M22" s="38" t="s">
        <v>142</v>
      </c>
      <c r="N22" s="36">
        <v>1</v>
      </c>
      <c r="O22" s="38" t="s">
        <v>142</v>
      </c>
      <c r="P22" s="36">
        <v>1</v>
      </c>
    </row>
    <row r="23" spans="2:16" s="3" customFormat="1" x14ac:dyDescent="0.25">
      <c r="B23" s="7">
        <v>15</v>
      </c>
      <c r="C23" s="77" t="s">
        <v>92</v>
      </c>
      <c r="D23" s="77"/>
      <c r="E23" s="77"/>
      <c r="F23" s="78">
        <f>'Planilha Orçamentária'!I96</f>
        <v>5190.625</v>
      </c>
      <c r="G23" s="79"/>
      <c r="H23" s="35">
        <f>((F23*100)/F25)</f>
        <v>4.0023133091415488</v>
      </c>
      <c r="I23" s="38">
        <v>0.3</v>
      </c>
      <c r="J23" s="36">
        <v>0.3</v>
      </c>
      <c r="K23" s="38">
        <v>0.7</v>
      </c>
      <c r="L23" s="36">
        <v>1</v>
      </c>
      <c r="M23" s="38" t="s">
        <v>142</v>
      </c>
      <c r="N23" s="36">
        <v>1</v>
      </c>
      <c r="O23" s="38" t="s">
        <v>142</v>
      </c>
      <c r="P23" s="36">
        <v>1</v>
      </c>
    </row>
    <row r="24" spans="2:16" s="3" customFormat="1" x14ac:dyDescent="0.25">
      <c r="B24" s="7">
        <v>16</v>
      </c>
      <c r="C24" s="77" t="s">
        <v>93</v>
      </c>
      <c r="D24" s="77"/>
      <c r="E24" s="77"/>
      <c r="F24" s="78">
        <f>'Planilha Orçamentária'!I102</f>
        <v>2597.9964999999997</v>
      </c>
      <c r="G24" s="79"/>
      <c r="H24" s="35">
        <f>((F24*100)/F25)</f>
        <v>2.0032261951216204</v>
      </c>
      <c r="I24" s="38" t="s">
        <v>142</v>
      </c>
      <c r="J24" s="36" t="s">
        <v>142</v>
      </c>
      <c r="K24" s="38">
        <v>1</v>
      </c>
      <c r="L24" s="36">
        <v>1</v>
      </c>
      <c r="M24" s="38" t="s">
        <v>142</v>
      </c>
      <c r="N24" s="36">
        <v>1</v>
      </c>
      <c r="O24" s="38" t="s">
        <v>142</v>
      </c>
      <c r="P24" s="36">
        <v>1</v>
      </c>
    </row>
    <row r="25" spans="2:16" s="3" customFormat="1" ht="15" customHeight="1" x14ac:dyDescent="0.25">
      <c r="B25" s="66" t="s">
        <v>135</v>
      </c>
      <c r="C25" s="66"/>
      <c r="D25" s="66"/>
      <c r="E25" s="66"/>
      <c r="F25" s="67">
        <f>'Planilha Orçamentária'!I13+'Planilha Orçamentária'!I19+'Planilha Orçamentária'!I26+'Planilha Orçamentária'!I32+'Planilha Orçamentária'!I38+'Planilha Orçamentária'!I44+'Planilha Orçamentária'!I49+'Planilha Orçamentária'!I53+'Planilha Orçamentária'!I57+'Planilha Orçamentária'!I65+'Planilha Orçamentária'!I71+'Planilha Orçamentária'!I78+'Planilha Orçamentária'!I82+'Planilha Orçamentária'!I88+'Planilha Orçamentária'!I96+'Planilha Orçamentária'!I102</f>
        <v>129690.621375</v>
      </c>
      <c r="G25" s="67"/>
      <c r="H25" s="41" t="s">
        <v>143</v>
      </c>
      <c r="I25" s="64">
        <f>((F9+F10+F11+F12+F13+F14+F15+F16+F17+(0.3*F23)))</f>
        <v>63185.536624999993</v>
      </c>
      <c r="J25" s="65"/>
      <c r="K25" s="64">
        <f>((F18+F19+F20+F21+F22+(0.7*F23)+F24))</f>
        <v>66505.084750000009</v>
      </c>
      <c r="L25" s="65"/>
      <c r="M25" s="64" t="s">
        <v>142</v>
      </c>
      <c r="N25" s="65"/>
      <c r="O25" s="64" t="s">
        <v>142</v>
      </c>
      <c r="P25" s="65"/>
    </row>
    <row r="26" spans="2:16" s="3" customFormat="1" x14ac:dyDescent="0.25">
      <c r="B26" s="66"/>
      <c r="C26" s="66"/>
      <c r="D26" s="66"/>
      <c r="E26" s="66"/>
      <c r="F26" s="67"/>
      <c r="G26" s="67"/>
      <c r="H26" s="41" t="s">
        <v>134</v>
      </c>
      <c r="I26" s="64">
        <f>((I25*100)/F25)</f>
        <v>48.720205019528144</v>
      </c>
      <c r="J26" s="65"/>
      <c r="K26" s="64">
        <f>((K25*100)/F25)</f>
        <v>51.279794980471848</v>
      </c>
      <c r="L26" s="65"/>
      <c r="M26" s="64" t="s">
        <v>142</v>
      </c>
      <c r="N26" s="65"/>
      <c r="O26" s="64" t="s">
        <v>142</v>
      </c>
      <c r="P26" s="65"/>
    </row>
    <row r="27" spans="2:16" s="3" customFormat="1" x14ac:dyDescent="0.25"/>
    <row r="28" spans="2:16" s="3" customFormat="1" x14ac:dyDescent="0.25">
      <c r="G28" s="48"/>
      <c r="H28" s="40"/>
      <c r="M28" s="48"/>
    </row>
    <row r="29" spans="2:16" s="3" customFormat="1" x14ac:dyDescent="0.25"/>
    <row r="30" spans="2:16" s="3" customFormat="1" x14ac:dyDescent="0.25"/>
    <row r="31" spans="2:16" s="3" customFormat="1" x14ac:dyDescent="0.25"/>
    <row r="32" spans="2:16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</sheetData>
  <mergeCells count="50">
    <mergeCell ref="F24:G24"/>
    <mergeCell ref="F14:G14"/>
    <mergeCell ref="C21:E21"/>
    <mergeCell ref="C22:E22"/>
    <mergeCell ref="C23:E23"/>
    <mergeCell ref="C18:E18"/>
    <mergeCell ref="C19:E19"/>
    <mergeCell ref="C20:E20"/>
    <mergeCell ref="F16:G16"/>
    <mergeCell ref="F17:G17"/>
    <mergeCell ref="F18:G18"/>
    <mergeCell ref="C15:E15"/>
    <mergeCell ref="C16:E16"/>
    <mergeCell ref="C17:E17"/>
    <mergeCell ref="F15:G15"/>
    <mergeCell ref="F9:G9"/>
    <mergeCell ref="F10:G10"/>
    <mergeCell ref="F11:G11"/>
    <mergeCell ref="F12:G12"/>
    <mergeCell ref="F13:G13"/>
    <mergeCell ref="B6:B7"/>
    <mergeCell ref="C6:E7"/>
    <mergeCell ref="F6:G7"/>
    <mergeCell ref="H6:H7"/>
    <mergeCell ref="C24:E24"/>
    <mergeCell ref="F19:G19"/>
    <mergeCell ref="F20:G20"/>
    <mergeCell ref="F21:G21"/>
    <mergeCell ref="F22:G22"/>
    <mergeCell ref="F23:G23"/>
    <mergeCell ref="C9:E9"/>
    <mergeCell ref="C10:E10"/>
    <mergeCell ref="C11:E11"/>
    <mergeCell ref="C12:E12"/>
    <mergeCell ref="C13:E13"/>
    <mergeCell ref="C14:E14"/>
    <mergeCell ref="K6:L6"/>
    <mergeCell ref="M6:N6"/>
    <mergeCell ref="O6:P6"/>
    <mergeCell ref="I25:J25"/>
    <mergeCell ref="K25:L25"/>
    <mergeCell ref="M25:N25"/>
    <mergeCell ref="O25:P25"/>
    <mergeCell ref="I6:J6"/>
    <mergeCell ref="I26:J26"/>
    <mergeCell ref="K26:L26"/>
    <mergeCell ref="M26:N26"/>
    <mergeCell ref="O26:P26"/>
    <mergeCell ref="B25:E26"/>
    <mergeCell ref="F25:G26"/>
  </mergeCells>
  <pageMargins left="0.39370078740157483" right="0.19685039370078741" top="1.1811023622047245" bottom="0.78740157480314965" header="0.31496062992125984" footer="0.31496062992125984"/>
  <pageSetup paperSize="9" orientation="landscape" r:id="rId1"/>
  <headerFooter>
    <oddHeader>&amp;L&amp;G&amp;C&amp;"-,Negrito"PREFEITURA MUNICIPAL DE CONDOR&amp;"-,Regular"
&amp;9Estado do Rio Grande do Sul
Secretaria de Obras e Serviços Urbanos</oddHeader>
    <oddFooter>&amp;R&amp;"-,Negrito"&amp;8Rua Ipiranga, 22 | Bairro Centro | Condor – RS
Fone |55| 3379 - 1133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EF58-3D42-484A-9D2B-D3A2C6E87883}">
  <dimension ref="A1:I25"/>
  <sheetViews>
    <sheetView tabSelected="1" zoomScale="130" zoomScaleNormal="130" workbookViewId="0">
      <pane ySplit="5" topLeftCell="A6" activePane="bottomLeft" state="frozen"/>
      <selection pane="bottomLeft" activeCell="D14" sqref="D14"/>
    </sheetView>
  </sheetViews>
  <sheetFormatPr defaultRowHeight="11.25" x14ac:dyDescent="0.2"/>
  <cols>
    <col min="1" max="1" width="5.28515625" style="1" customWidth="1"/>
    <col min="2" max="2" width="6.140625" style="1" customWidth="1"/>
    <col min="3" max="3" width="7.28515625" style="1" customWidth="1"/>
    <col min="4" max="4" width="34.7109375" style="1" customWidth="1"/>
    <col min="5" max="5" width="4.42578125" style="1" customWidth="1"/>
    <col min="6" max="6" width="7.28515625" style="1" customWidth="1"/>
    <col min="7" max="7" width="9.28515625" style="1" customWidth="1"/>
    <col min="8" max="8" width="10.28515625" style="1" customWidth="1"/>
    <col min="9" max="9" width="11.5703125" style="1" customWidth="1"/>
    <col min="10" max="16384" width="9.140625" style="1"/>
  </cols>
  <sheetData>
    <row r="1" spans="1:9" x14ac:dyDescent="0.2">
      <c r="A1" s="1" t="s">
        <v>147</v>
      </c>
    </row>
    <row r="2" spans="1:9" x14ac:dyDescent="0.2">
      <c r="A2" s="1" t="s">
        <v>42</v>
      </c>
      <c r="H2" s="1" t="s">
        <v>8</v>
      </c>
      <c r="I2" s="2">
        <v>0.25</v>
      </c>
    </row>
    <row r="3" spans="1:9" x14ac:dyDescent="0.2">
      <c r="A3" s="1" t="s">
        <v>0</v>
      </c>
      <c r="I3" s="33">
        <v>1.25</v>
      </c>
    </row>
    <row r="5" spans="1:9" s="5" customFormat="1" ht="18.75" customHeight="1" x14ac:dyDescent="0.25">
      <c r="A5" s="4" t="s">
        <v>1</v>
      </c>
      <c r="B5" s="4" t="s">
        <v>17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5</v>
      </c>
      <c r="H5" s="4" t="s">
        <v>6</v>
      </c>
      <c r="I5" s="4" t="s">
        <v>44</v>
      </c>
    </row>
    <row r="6" spans="1:9" s="5" customFormat="1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s="3" customFormat="1" x14ac:dyDescent="0.25">
      <c r="A7" s="4">
        <v>1</v>
      </c>
      <c r="B7" s="52" t="s">
        <v>146</v>
      </c>
      <c r="C7" s="53"/>
      <c r="D7" s="53"/>
      <c r="E7" s="53"/>
      <c r="F7" s="53"/>
      <c r="G7" s="53"/>
      <c r="H7" s="53"/>
      <c r="I7" s="54"/>
    </row>
    <row r="8" spans="1:9" s="3" customFormat="1" ht="33.75" x14ac:dyDescent="0.25">
      <c r="A8" s="7" t="s">
        <v>10</v>
      </c>
      <c r="B8" s="46">
        <v>96558</v>
      </c>
      <c r="C8" s="7" t="s">
        <v>19</v>
      </c>
      <c r="D8" s="20" t="s">
        <v>59</v>
      </c>
      <c r="E8" s="7" t="s">
        <v>34</v>
      </c>
      <c r="F8" s="11">
        <v>0.16</v>
      </c>
      <c r="G8" s="11">
        <v>524.54</v>
      </c>
      <c r="H8" s="10">
        <f>G8*F8</f>
        <v>83.926400000000001</v>
      </c>
      <c r="I8" s="10">
        <f>H8*I3</f>
        <v>104.908</v>
      </c>
    </row>
    <row r="9" spans="1:9" s="3" customFormat="1" ht="33.75" x14ac:dyDescent="0.25">
      <c r="A9" s="7" t="s">
        <v>11</v>
      </c>
      <c r="B9" s="47" t="s">
        <v>142</v>
      </c>
      <c r="C9" s="7" t="s">
        <v>144</v>
      </c>
      <c r="D9" s="8" t="s">
        <v>145</v>
      </c>
      <c r="E9" s="7" t="s">
        <v>18</v>
      </c>
      <c r="F9" s="9">
        <v>14.4</v>
      </c>
      <c r="G9" s="10">
        <v>450</v>
      </c>
      <c r="H9" s="10">
        <f>G9*F9</f>
        <v>6480</v>
      </c>
      <c r="I9" s="10">
        <f>H9*I3</f>
        <v>8100</v>
      </c>
    </row>
    <row r="10" spans="1:9" s="3" customFormat="1" x14ac:dyDescent="0.25">
      <c r="A10" s="49" t="s">
        <v>9</v>
      </c>
      <c r="B10" s="50"/>
      <c r="C10" s="50"/>
      <c r="D10" s="50"/>
      <c r="E10" s="50"/>
      <c r="F10" s="50"/>
      <c r="G10" s="50"/>
      <c r="H10" s="51"/>
      <c r="I10" s="12">
        <f>I8+I9</f>
        <v>8204.9079999999994</v>
      </c>
    </row>
    <row r="11" spans="1:9" s="3" customFormat="1" x14ac:dyDescent="0.25">
      <c r="A11" s="31"/>
      <c r="B11" s="31"/>
      <c r="C11" s="31"/>
      <c r="D11" s="31"/>
      <c r="E11" s="31"/>
      <c r="F11" s="31"/>
      <c r="G11" s="31"/>
      <c r="H11" s="31"/>
      <c r="I11" s="32"/>
    </row>
    <row r="12" spans="1:9" s="3" customFormat="1" x14ac:dyDescent="0.25">
      <c r="A12" s="63" t="s">
        <v>13</v>
      </c>
      <c r="B12" s="63"/>
      <c r="C12" s="63"/>
      <c r="D12" s="63"/>
      <c r="E12" s="63"/>
      <c r="F12" s="63"/>
      <c r="G12" s="63"/>
      <c r="H12" s="63"/>
      <c r="I12" s="16">
        <f>I10</f>
        <v>8204.9079999999994</v>
      </c>
    </row>
    <row r="13" spans="1:9" s="3" customFormat="1" x14ac:dyDescent="0.25"/>
    <row r="14" spans="1:9" s="3" customFormat="1" x14ac:dyDescent="0.25"/>
    <row r="15" spans="1:9" s="3" customFormat="1" x14ac:dyDescent="0.25"/>
    <row r="16" spans="1: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</sheetData>
  <mergeCells count="3">
    <mergeCell ref="B7:I7"/>
    <mergeCell ref="A10:H10"/>
    <mergeCell ref="A12:H12"/>
  </mergeCells>
  <pageMargins left="0.39370078740157483" right="0.19685039370078741" top="1.1811023622047245" bottom="0.78740157480314965" header="0.31496062992125984" footer="0.31496062992125984"/>
  <pageSetup paperSize="9" orientation="portrait" r:id="rId1"/>
  <headerFooter>
    <oddHeader>&amp;L&amp;G&amp;C&amp;"-,Negrito"PREFEITURA MUNICIPAL DE CONDOR&amp;"-,Regular"
&amp;9Estado do Rio Grande do Sul
Secretaria de Obras e Serviços Urbanos</oddHeader>
    <oddFooter>&amp;R&amp;"-,Negrito"&amp;8Rua Ipiranga, 22 | Bairro Centro | Condor – RS
Fone |55| 3379 - 1133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Orçamentária</vt:lpstr>
      <vt:lpstr>Cronograma</vt:lpstr>
      <vt:lpstr>Planilha Orçamentária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</dc:creator>
  <cp:lastModifiedBy>Omar</cp:lastModifiedBy>
  <cp:lastPrinted>2021-12-08T12:43:22Z</cp:lastPrinted>
  <dcterms:created xsi:type="dcterms:W3CDTF">2020-12-14T00:34:06Z</dcterms:created>
  <dcterms:modified xsi:type="dcterms:W3CDTF">2021-12-08T12:43:41Z</dcterms:modified>
</cp:coreProperties>
</file>